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1355" windowHeight="6405" tabRatio="868" activeTab="0"/>
  </bookViews>
  <sheets>
    <sheet name="T" sheetId="1" r:id="rId1"/>
    <sheet name="I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C" sheetId="16" r:id="rId16"/>
    <sheet name="P" sheetId="17" r:id="rId17"/>
    <sheet name="DW" sheetId="18" r:id="rId18"/>
    <sheet name="SW" sheetId="19" r:id="rId19"/>
    <sheet name="AW" sheetId="20" r:id="rId20"/>
  </sheets>
  <definedNames>
    <definedName name="_xlnm.Print_Area" localSheetId="11">'10'!$A$1:$J$13</definedName>
    <definedName name="_xlnm.Print_Area" localSheetId="12">'11'!$A$1:$O$41</definedName>
    <definedName name="_xlnm.Print_Area" localSheetId="13">'12'!$A$1:$D$15</definedName>
    <definedName name="_xlnm.Print_Area" localSheetId="14">'13'!$A$1:$F$34</definedName>
    <definedName name="_xlnm.Print_Area" localSheetId="7">'6'!$A$1:$E$14</definedName>
    <definedName name="_xlnm.Print_Area" localSheetId="8">'7'!$A$1:$K$20</definedName>
    <definedName name="_xlnm.Print_Area" localSheetId="9">'8'!$A$1:$L$62</definedName>
    <definedName name="_xlnm.Print_Area" localSheetId="10">'9'!$A$1:$E$39</definedName>
    <definedName name="_xlnm.Print_Area" localSheetId="15">'C'!$A$1:$I$51</definedName>
    <definedName name="_xlnm.Print_Area" localSheetId="1">'I'!$A$1:$F$36</definedName>
    <definedName name="_xlnm.Print_Area" localSheetId="0">'T'!$A$1:$L$36</definedName>
    <definedName name="_xlnm.Print_Titles" localSheetId="19">'AW'!$1:$2</definedName>
    <definedName name="_xlnm.Print_Titles" localSheetId="15">'C'!$1:$2</definedName>
    <definedName name="_xlnm.Print_Titles" localSheetId="17">'DW'!$1:$2</definedName>
    <definedName name="_xlnm.Print_Titles" localSheetId="18">'SW'!$1:$2</definedName>
  </definedNames>
  <calcPr fullCalcOnLoad="1"/>
  <pivotCaches>
    <pivotCache cacheId="3" r:id="rId21"/>
    <pivotCache cacheId="4" r:id="rId22"/>
  </pivotCaches>
</workbook>
</file>

<file path=xl/sharedStrings.xml><?xml version="1.0" encoding="utf-8"?>
<sst xmlns="http://schemas.openxmlformats.org/spreadsheetml/2006/main" count="17152" uniqueCount="1352">
  <si>
    <t>PROJECT AID Total</t>
  </si>
  <si>
    <t>Non-Food</t>
  </si>
  <si>
    <t>COMMITMENTS OF FOREIGN ECONOMIC ASSISTANCE</t>
  </si>
  <si>
    <t>SOURCE &amp; DONOR-WISE</t>
  </si>
  <si>
    <t xml:space="preserve">COMMITMENTS OF FOREIGN ECONOMIC ASSISTANCE </t>
  </si>
  <si>
    <t xml:space="preserve">SOURCE, DONOR &amp; PURPOSE-WISE </t>
  </si>
  <si>
    <t>SOURCE, DONOR, PURPOSE &amp; TYPE-WISE</t>
  </si>
  <si>
    <t>Base Currency [BC]</t>
  </si>
  <si>
    <t>Amount Committed in BC</t>
  </si>
  <si>
    <t xml:space="preserve"> 31.07.2007 </t>
  </si>
  <si>
    <t xml:space="preserve"> 17.05.2007 </t>
  </si>
  <si>
    <t xml:space="preserve"> 05.09.2009 </t>
  </si>
  <si>
    <t>SUP OF DRI. WAT/SANIT. CHITRAL</t>
  </si>
  <si>
    <t xml:space="preserve"> 10.03.1998 </t>
  </si>
  <si>
    <t xml:space="preserve"> 30.12.2002 </t>
  </si>
  <si>
    <t>DEM</t>
  </si>
  <si>
    <t>POP. PRG. SOC. MARK. CONTRACEP</t>
  </si>
  <si>
    <t xml:space="preserve"> 13.12.1994 </t>
  </si>
  <si>
    <t>HEALTH, POP.WEL AJK</t>
  </si>
  <si>
    <t>TF53444</t>
  </si>
  <si>
    <t>NWFP COMMUNITY INFRA PROJ II</t>
  </si>
  <si>
    <t xml:space="preserve"> 10.11.2004 </t>
  </si>
  <si>
    <t xml:space="preserve"> 06.03.2008 </t>
  </si>
  <si>
    <t>4145-1-PAK</t>
  </si>
  <si>
    <t>II PART.SHIP POLIO ERADICATION</t>
  </si>
  <si>
    <t>2687-PAK</t>
  </si>
  <si>
    <t>NWFP PRIMARY EDUCATION PROGRA:</t>
  </si>
  <si>
    <t xml:space="preserve"> 07.04.1995 </t>
  </si>
  <si>
    <t>2240-PAK</t>
  </si>
  <si>
    <t>FAMILY HEALTH</t>
  </si>
  <si>
    <t xml:space="preserve"> 08.07.1991 </t>
  </si>
  <si>
    <t>867-PAK</t>
  </si>
  <si>
    <t>TOOT OIL &amp; GAS DEVELOPMENT</t>
  </si>
  <si>
    <t xml:space="preserve"> 12.01.1979 </t>
  </si>
  <si>
    <t xml:space="preserve"> 30.06.1984 </t>
  </si>
  <si>
    <t>2-PAK-0090</t>
  </si>
  <si>
    <t>RAILWAY'S DEVELOPMENT PROJECT</t>
  </si>
  <si>
    <t xml:space="preserve"> 19.07.2005 </t>
  </si>
  <si>
    <t xml:space="preserve"> 30.07.2007 </t>
  </si>
  <si>
    <t xml:space="preserve"> 02.04.2007 </t>
  </si>
  <si>
    <t>IDB (S.Term)</t>
  </si>
  <si>
    <t>Disbursement During              July-June                  2006-07</t>
  </si>
  <si>
    <r>
      <t xml:space="preserve">JULY - JUNE   </t>
    </r>
    <r>
      <rPr>
        <b/>
        <sz val="18"/>
        <rFont val="Arial"/>
        <family val="2"/>
      </rPr>
      <t xml:space="preserve"> 2006-07</t>
    </r>
  </si>
  <si>
    <t>Signing Date</t>
  </si>
  <si>
    <t>Closing Date</t>
  </si>
  <si>
    <t>Undisbursed as on 30.06.2006   [Rs.]</t>
  </si>
  <si>
    <t>Disbursement  July-June                     2006-07       [Rs.]</t>
  </si>
  <si>
    <t>Undisbursed as on 30.06.2007   [Rs.]</t>
  </si>
  <si>
    <t>Undisbursed as on 30.06.2006        [$]</t>
  </si>
  <si>
    <t>Disbursement  July-June                     2006-07           [$]</t>
  </si>
  <si>
    <t>DONOR - WISE  COMMITMENTS AND DISBURSEMENTS OF FOREIGN ECONOMIC ASSISTANCE</t>
  </si>
  <si>
    <t>Bace Currency         [BC]</t>
  </si>
  <si>
    <t>DONOR - WISE  COMMITMENTS   &amp;   DISBURSEMENTS OF FOREIGN ECONOMIC ASSISTANCE</t>
  </si>
  <si>
    <t>IDB (S.Term) Total</t>
  </si>
  <si>
    <t>Undisbursed as on 30.06.2007   [$]</t>
  </si>
  <si>
    <t>GOVERNANCE, RESEARCH &amp; STATISTICS Total</t>
  </si>
  <si>
    <t>Non-Food Total</t>
  </si>
  <si>
    <t>POPULATION Total</t>
  </si>
  <si>
    <t>SECTOR  -  WISE  COMMITMENTS AND DISBURSEMENTS OF FOREIGN ECONOMIC ASSISTANCE</t>
  </si>
  <si>
    <t>HEALTH &amp; POPULATION</t>
  </si>
  <si>
    <t>COMMITMENTS &amp; DISBURSEMENTS                                                                           OF FOREIGN ECONOMIC ASSISTANCE                                                                                                          DURING                                                                                                                                                                                           JULY - JUNE, 2006-07</t>
  </si>
  <si>
    <t>Source , Donor &amp; Purpose - wise Commitments</t>
  </si>
  <si>
    <t>Sector - wise Commitments</t>
  </si>
  <si>
    <t>Pipeline &amp; Disbursements By Group &amp; Type</t>
  </si>
  <si>
    <t>Purpose &amp; Type - wise Disbursement</t>
  </si>
  <si>
    <t>Afghan Refugees R.A.</t>
  </si>
  <si>
    <t>GOLEN-GOL-HYDROPOWER PROJECT</t>
  </si>
  <si>
    <t xml:space="preserve"> 21.03.2007 </t>
  </si>
  <si>
    <t xml:space="preserve"> 31.12.2012 </t>
  </si>
  <si>
    <t>ECONOMIC AFFAIRS</t>
  </si>
  <si>
    <t>HUMAN RIGHTS &amp; EDUC. PROG</t>
  </si>
  <si>
    <t xml:space="preserve"> 11.02.1999 </t>
  </si>
  <si>
    <t xml:space="preserve"> 28.02.2004 </t>
  </si>
  <si>
    <t>7(12)CM-VI/96</t>
  </si>
  <si>
    <t>CLEANER PROD CENTER  SIALKOT</t>
  </si>
  <si>
    <t xml:space="preserve"> 21.07.1998 </t>
  </si>
  <si>
    <t xml:space="preserve"> 06.09.2006 </t>
  </si>
  <si>
    <t>F-PAK-0058</t>
  </si>
  <si>
    <t>IMPORT OF SAUDI GOODS</t>
  </si>
  <si>
    <t xml:space="preserve"> 25.02.2007 </t>
  </si>
  <si>
    <t>INFORMAT &amp; MEDIA</t>
  </si>
  <si>
    <t>PAK. ELEC. COMM.</t>
  </si>
  <si>
    <t>U.N.F.P.A</t>
  </si>
  <si>
    <t>PROCUREMENT OF CONTRACEPTIVES</t>
  </si>
  <si>
    <t xml:space="preserve"> 28.11.2000 </t>
  </si>
  <si>
    <t>M/O HEALTH &amp; POP. WE</t>
  </si>
  <si>
    <t>391-008</t>
  </si>
  <si>
    <t>SOGA EARTHQUAKE RECON.</t>
  </si>
  <si>
    <t xml:space="preserve"> 21.01.2006 </t>
  </si>
  <si>
    <t xml:space="preserve"> 30.09.2010 </t>
  </si>
  <si>
    <t>391-G-04-1023</t>
  </si>
  <si>
    <t>MARIT AND NEEDS-BASED SHCOL.PR</t>
  </si>
  <si>
    <t xml:space="preserve"> 02.07.2004 </t>
  </si>
  <si>
    <t>Food Total</t>
  </si>
  <si>
    <t>Purpose</t>
  </si>
  <si>
    <t>Debtor finance agent</t>
  </si>
  <si>
    <t>Creditor type</t>
  </si>
  <si>
    <t xml:space="preserve">  </t>
  </si>
  <si>
    <t>USD</t>
  </si>
  <si>
    <t>LOAN</t>
  </si>
  <si>
    <t>BUYER'S CRIDIT EARTHQUAKE</t>
  </si>
  <si>
    <t xml:space="preserve"> 20.02.2006 </t>
  </si>
  <si>
    <t xml:space="preserve"> 20.02.2011 </t>
  </si>
  <si>
    <t>ERRA</t>
  </si>
  <si>
    <t>GWADAR DEEP WATER PORT</t>
  </si>
  <si>
    <t xml:space="preserve"> 24.03.2006 </t>
  </si>
  <si>
    <t xml:space="preserve"> 31.12.2011 </t>
  </si>
  <si>
    <t>TRANSPORT &amp; COMMUNICATION</t>
  </si>
  <si>
    <t>PORTS &amp; SHIPPING</t>
  </si>
  <si>
    <t>NALTAR 18 MW HYDRO POWER PROJ.</t>
  </si>
  <si>
    <t xml:space="preserve"> 20.12.2001 </t>
  </si>
  <si>
    <t xml:space="preserve"> 03.12.2007 </t>
  </si>
  <si>
    <t>POWER</t>
  </si>
  <si>
    <t>KANA</t>
  </si>
  <si>
    <t>69 DIESEL ELECTRIC LOCOMOTIVES</t>
  </si>
  <si>
    <t xml:space="preserve"> 08.11.2001 </t>
  </si>
  <si>
    <t xml:space="preserve"> 31.12.2006 </t>
  </si>
  <si>
    <t>RAILWAYS</t>
  </si>
  <si>
    <t>CNY</t>
  </si>
  <si>
    <t>CHASHMA NUCLEAR POWER PLANT C2</t>
  </si>
  <si>
    <t xml:space="preserve"> 31.03.2005 </t>
  </si>
  <si>
    <t xml:space="preserve"> 02.04.2011 </t>
  </si>
  <si>
    <t>PAEC</t>
  </si>
  <si>
    <t>CHASHMA C-II PLANT (PB CREDIT)</t>
  </si>
  <si>
    <t>GWADAR DEEP WATER PORT PROJECT</t>
  </si>
  <si>
    <t xml:space="preserve"> 26.12.2002 </t>
  </si>
  <si>
    <t xml:space="preserve"> 31.12.2003 </t>
  </si>
  <si>
    <t>PR/2003/1300</t>
  </si>
  <si>
    <t>1300 FREIGHT WAGONS</t>
  </si>
  <si>
    <t xml:space="preserve"> 23.04.2002 </t>
  </si>
  <si>
    <t xml:space="preserve"> 30.06.2007 </t>
  </si>
  <si>
    <t>200365882(NR)</t>
  </si>
  <si>
    <t>EUR</t>
  </si>
  <si>
    <t>SUB-STATION GHAKKAR</t>
  </si>
  <si>
    <t xml:space="preserve"> 15.07.2004 </t>
  </si>
  <si>
    <t xml:space="preserve"> 30.12.2007 </t>
  </si>
  <si>
    <t>WATER</t>
  </si>
  <si>
    <t>GERMANY</t>
  </si>
  <si>
    <t>WAPDA(POWER)</t>
  </si>
  <si>
    <t>8465940-A(NR)</t>
  </si>
  <si>
    <t>TARBELA HYDRO POWER PROJECT</t>
  </si>
  <si>
    <t xml:space="preserve"> 08.11.1985 </t>
  </si>
  <si>
    <t xml:space="preserve"> 30.06.2004 </t>
  </si>
  <si>
    <t>9166174(NR2)</t>
  </si>
  <si>
    <t>CHASHMA IRRIGATION PROJECT.III</t>
  </si>
  <si>
    <t xml:space="preserve"> 04.10.2001 </t>
  </si>
  <si>
    <t xml:space="preserve"> 31.12.2007 </t>
  </si>
  <si>
    <t>WAPDA</t>
  </si>
  <si>
    <t>9566316(NR)</t>
  </si>
  <si>
    <t>GHAZI BAROTHA HYDRO POWER PROJ</t>
  </si>
  <si>
    <t xml:space="preserve"> 22.07.1996 </t>
  </si>
  <si>
    <t>9566316-A(NR)</t>
  </si>
  <si>
    <t>GHAZI BAROTHA HYDRO PROJECT</t>
  </si>
  <si>
    <t xml:space="preserve"> 31.12.2004 </t>
  </si>
  <si>
    <t>9665860(NR)</t>
  </si>
  <si>
    <t>SUBSTATION MUZAFFARGARH 500KV</t>
  </si>
  <si>
    <t xml:space="preserve"> 16.03.1998 </t>
  </si>
  <si>
    <t>SDR</t>
  </si>
  <si>
    <t>ADB</t>
  </si>
  <si>
    <t>1146-PAK-OC</t>
  </si>
  <si>
    <t>CHASHMA RIGHTBANK IRRI-3-OC</t>
  </si>
  <si>
    <t xml:space="preserve"> 19.02.1992 </t>
  </si>
  <si>
    <t xml:space="preserve"> 30.06.2009 </t>
  </si>
  <si>
    <t>1403-PAK-OC</t>
  </si>
  <si>
    <t>FORESTRY SECTOR-OC</t>
  </si>
  <si>
    <t xml:space="preserve"> 18.01.1996 </t>
  </si>
  <si>
    <t>AGRICULTURE</t>
  </si>
  <si>
    <t>N.W.F.P.</t>
  </si>
  <si>
    <t>EDUCATION &amp; TRAINING</t>
  </si>
  <si>
    <t>EDUCATION</t>
  </si>
  <si>
    <t>1467-PAK-OC</t>
  </si>
  <si>
    <t>BAHAWALPUR RURAL DEV. PROJ-OC</t>
  </si>
  <si>
    <t xml:space="preserve"> 08.01.1997 </t>
  </si>
  <si>
    <t xml:space="preserve"> 31.03.2007 </t>
  </si>
  <si>
    <t>RURAL DEVELOPMENT &amp; POVERTY REDUCTION</t>
  </si>
  <si>
    <t>PUNJAB</t>
  </si>
  <si>
    <t>1531-PAK-OC</t>
  </si>
  <si>
    <t>DERA GHAZI RURAL DEV. PROJ-OC</t>
  </si>
  <si>
    <t xml:space="preserve"> 16.10.1997 </t>
  </si>
  <si>
    <t>1534-PAK-OC</t>
  </si>
  <si>
    <t>2ND SCIENCE EDU. SECTOR-OC</t>
  </si>
  <si>
    <t xml:space="preserve"> 07.09.1998 </t>
  </si>
  <si>
    <t>1578-PAK(SF)-OC</t>
  </si>
  <si>
    <t>SECOND FLOOD PROTECTION SEC-OC</t>
  </si>
  <si>
    <t xml:space="preserve"> 10.02.1999 </t>
  </si>
  <si>
    <t>1671-PAK-OC</t>
  </si>
  <si>
    <t>WOMEN'S HEALTH PROJECT-OC</t>
  </si>
  <si>
    <t xml:space="preserve"> 21.01.2000 </t>
  </si>
  <si>
    <t>HEALTH &amp; NUTRITION</t>
  </si>
  <si>
    <t>HEALTH</t>
  </si>
  <si>
    <t>1672-PAK-OC</t>
  </si>
  <si>
    <t>MALAKAND RURAL DEV. PROJECT-OC</t>
  </si>
  <si>
    <t xml:space="preserve"> 23.04.1999 </t>
  </si>
  <si>
    <t>1787-PAK-OC</t>
  </si>
  <si>
    <t>NWFP BARANI AREAS DEV, PROJ-OC</t>
  </si>
  <si>
    <t xml:space="preserve"> 14.06.2001 </t>
  </si>
  <si>
    <t xml:space="preserve"> 31.12.2008 </t>
  </si>
  <si>
    <t>1806-PAK-OC</t>
  </si>
  <si>
    <t>MICROFINANCE SECT DEV. PROG-OC</t>
  </si>
  <si>
    <t xml:space="preserve"> 06.02.2001 </t>
  </si>
  <si>
    <t>GOVERNANCE, RESEARCH &amp; STATISTICS</t>
  </si>
  <si>
    <t>1854-PAK-OC</t>
  </si>
  <si>
    <t>NWFP URBAN DEV. SECTOR PROJ</t>
  </si>
  <si>
    <t xml:space="preserve"> 21.12.2001 </t>
  </si>
  <si>
    <t xml:space="preserve"> 30.06.2008 </t>
  </si>
  <si>
    <t>PHYSICAL PLANNING &amp; HOUSING</t>
  </si>
  <si>
    <t>1877-PAK-OC</t>
  </si>
  <si>
    <t>AGRICULTURE SECTOR  PROG-II-OC</t>
  </si>
  <si>
    <t xml:space="preserve"> 01.04.2002 </t>
  </si>
  <si>
    <t>BOP/CASH</t>
  </si>
  <si>
    <t>1878-PAK</t>
  </si>
  <si>
    <t>JPY</t>
  </si>
  <si>
    <t>AGRICULUTRE SECTOR PROGRAM-II</t>
  </si>
  <si>
    <t>FINANCE</t>
  </si>
  <si>
    <t>1879-PAK-OC</t>
  </si>
  <si>
    <t>AGRICULTURE SEC  PROG-II TA-OC</t>
  </si>
  <si>
    <t>1892-PAK</t>
  </si>
  <si>
    <t>ROAD SECTOR DEV. PROVINCIAL</t>
  </si>
  <si>
    <t xml:space="preserve"> 01.02.2002 </t>
  </si>
  <si>
    <t>1893-PAK-OC</t>
  </si>
  <si>
    <t>ROAD SEC DEV.PROVINCIAL PROG</t>
  </si>
  <si>
    <t>1899PAK(SF)-OC</t>
  </si>
  <si>
    <t>INSTITUT DEV ACCESS JUSTICE-OC</t>
  </si>
  <si>
    <t>1900-PAK-OC</t>
  </si>
  <si>
    <t>REPRODUCTIVE HEALTH PROJ-OC</t>
  </si>
  <si>
    <t xml:space="preserve"> 20.03.2003 </t>
  </si>
  <si>
    <t>1916-PAK-OC</t>
  </si>
  <si>
    <t>DECENTRALIZED ELEME. EDUC-OC</t>
  </si>
  <si>
    <t xml:space="preserve"> 09.04.2003 </t>
  </si>
  <si>
    <t>1928-PAK</t>
  </si>
  <si>
    <t>PUNJAB ROAD DEV. SECTOR PROJ</t>
  </si>
  <si>
    <t xml:space="preserve"> 26.03.2003 </t>
  </si>
  <si>
    <t>1934-PAK-OC</t>
  </si>
  <si>
    <t>SINDH RURAL DEV. PROJECT-OC</t>
  </si>
  <si>
    <t xml:space="preserve"> 03.03.2003 </t>
  </si>
  <si>
    <t xml:space="preserve"> 30.06.2010 </t>
  </si>
  <si>
    <t>1938-PAK(SF)</t>
  </si>
  <si>
    <t>GENDER &amp; GOVERNANCE MAINSTREAM</t>
  </si>
  <si>
    <t xml:space="preserve"> 23.01.2003 </t>
  </si>
  <si>
    <t>1950-PAK-OC</t>
  </si>
  <si>
    <t>PUNJAB COMMUNITY WATER SUPY-OC</t>
  </si>
  <si>
    <t>1956-PAK-OC</t>
  </si>
  <si>
    <t>STRENG OF PENSION  INSURANC-OC</t>
  </si>
  <si>
    <t>1957-PAK-OC</t>
  </si>
  <si>
    <t>STRENG REGULATION INFORCEMENT</t>
  </si>
  <si>
    <t>1988-PAK</t>
  </si>
  <si>
    <t>RURAL FINANCE SECTOR DEV.</t>
  </si>
  <si>
    <t xml:space="preserve"> 23.12.2002 </t>
  </si>
  <si>
    <t>2019-PAK</t>
  </si>
  <si>
    <t>BALOCHISTAN ROAD DEV. SECTOR</t>
  </si>
  <si>
    <t xml:space="preserve"> 17.03.2004 </t>
  </si>
  <si>
    <t xml:space="preserve"> 31.12.2009 </t>
  </si>
  <si>
    <t>2020-PAK</t>
  </si>
  <si>
    <t>COMMUNITY DEV. &amp; POVERTY RED.</t>
  </si>
  <si>
    <t>BALOCHISTAN</t>
  </si>
  <si>
    <t>2031-PAK-OC</t>
  </si>
  <si>
    <t>RESOURCE MANGE REFORMS PUNJ</t>
  </si>
  <si>
    <t xml:space="preserve"> 19.12.2003 </t>
  </si>
  <si>
    <t>2047-PAK</t>
  </si>
  <si>
    <t>SINDH DEVOLVED SOCIAL SERVICE</t>
  </si>
  <si>
    <t xml:space="preserve"> 17.02.2004 </t>
  </si>
  <si>
    <t xml:space="preserve"> 01.08.2007 </t>
  </si>
  <si>
    <t>2048-PAK(SF)-OC</t>
  </si>
  <si>
    <t>SINDH DEVOLVED SOCIAL SER.-OC</t>
  </si>
  <si>
    <t>2049-PAK-OC</t>
  </si>
  <si>
    <t xml:space="preserve"> 01.08.2008 </t>
  </si>
  <si>
    <t>2060-PAK(SF)-OC</t>
  </si>
  <si>
    <t>SOUTHERN PUNJAB BASIC URBAN-OC</t>
  </si>
  <si>
    <t xml:space="preserve"> 23.01.2004 </t>
  </si>
  <si>
    <t xml:space="preserve"> 31.07.2009 </t>
  </si>
  <si>
    <t>ENVIRONMENT</t>
  </si>
  <si>
    <t>2061-PAK</t>
  </si>
  <si>
    <t>SOUTHERN PUNJAB URBAN SERVICES</t>
  </si>
  <si>
    <t>2066-PAK</t>
  </si>
  <si>
    <t>SME SECTOR DEV. PROGRAM.</t>
  </si>
  <si>
    <t xml:space="preserve"> 10.02.2004 </t>
  </si>
  <si>
    <t>2067-PAK-OC</t>
  </si>
  <si>
    <t>SMALL &amp; MEDIUM ENTERPRISE-OC</t>
  </si>
  <si>
    <t>INDUSTRY &amp; PRODUCTION</t>
  </si>
  <si>
    <t>2103-PAK</t>
  </si>
  <si>
    <t>NWFP ROAD DEV. SECTOR PROJ</t>
  </si>
  <si>
    <t xml:space="preserve"> 10.01.2005 </t>
  </si>
  <si>
    <t xml:space="preserve"> 31.12.2010 </t>
  </si>
  <si>
    <t>2104-PAK</t>
  </si>
  <si>
    <t>NWFP ROAD DEV. SECTOR PROJECT</t>
  </si>
  <si>
    <t>2107-PAK</t>
  </si>
  <si>
    <t>BALOCHISTAN RESOURCE MANAGEMEN</t>
  </si>
  <si>
    <t xml:space="preserve"> 14.12.2004 </t>
  </si>
  <si>
    <t>2108-PAK(SF)-OC</t>
  </si>
  <si>
    <t>BALOCHISTAN RESOURCE MANAG.-OC</t>
  </si>
  <si>
    <t>2109-PAK(SF)-OC</t>
  </si>
  <si>
    <t>PUBLIC RESOURCE MANG REFORM-OC</t>
  </si>
  <si>
    <t>BALUCHISTAN</t>
  </si>
  <si>
    <t>2133-PAK-OC</t>
  </si>
  <si>
    <t>RESTRUCTURING TECH. EDU.-OC</t>
  </si>
  <si>
    <t xml:space="preserve"> 22.03.2005 </t>
  </si>
  <si>
    <t xml:space="preserve"> 30.04.2011 </t>
  </si>
  <si>
    <t>2134-PAK(SF)-OC</t>
  </si>
  <si>
    <t>SUST.LIVELIHOODS BARNI AREA-OC</t>
  </si>
  <si>
    <t xml:space="preserve"> 30.06.2011 </t>
  </si>
  <si>
    <t>2135-PAK-OC</t>
  </si>
  <si>
    <t>RESTRUCTUR OF TECH.EDU.NWFP-OC</t>
  </si>
  <si>
    <t>2144-PAK</t>
  </si>
  <si>
    <t>PUNJAB DEVOLVED SOCIAL SERVICE</t>
  </si>
  <si>
    <t xml:space="preserve"> 31.03.2008 </t>
  </si>
  <si>
    <t>2145-PAK-OC</t>
  </si>
  <si>
    <t>2153-PAK-OC</t>
  </si>
  <si>
    <t>MULTISECTOR  REH &amp; IMPR AJK-OC</t>
  </si>
  <si>
    <t xml:space="preserve"> 13.01.2005 </t>
  </si>
  <si>
    <t>2171-PAK-OC</t>
  </si>
  <si>
    <t>AGRIBUSINESS DEVELOPMENT PROJ,</t>
  </si>
  <si>
    <t xml:space="preserve"> 14.06.2005 </t>
  </si>
  <si>
    <t xml:space="preserve"> 31.03.2011 </t>
  </si>
  <si>
    <t>2178-PAK(SF)</t>
  </si>
  <si>
    <t>TECH, ASSISTANCE FOR INFR, DEV</t>
  </si>
  <si>
    <t xml:space="preserve"> 12.09.2005 </t>
  </si>
  <si>
    <t xml:space="preserve"> 31.03.2010 </t>
  </si>
  <si>
    <t>2202-PAK</t>
  </si>
  <si>
    <t>2204-PAK(SF)</t>
  </si>
  <si>
    <t>2210-PAK(SF)</t>
  </si>
  <si>
    <t>NH DEV. SECTOR INV. PROGRAM</t>
  </si>
  <si>
    <t xml:space="preserve"> 14.06.2006 </t>
  </si>
  <si>
    <t>N.H.A</t>
  </si>
  <si>
    <t>2211-PAK</t>
  </si>
  <si>
    <t>RWP ENVIRONMENT IMP. PROJECT</t>
  </si>
  <si>
    <t xml:space="preserve"> 13.12.2005 </t>
  </si>
  <si>
    <t xml:space="preserve"> 30.09.2011 </t>
  </si>
  <si>
    <t>2212-PAK-OC</t>
  </si>
  <si>
    <t>RWP ENVIRONMENTAL IMP-OC</t>
  </si>
  <si>
    <t xml:space="preserve"> 22.12.2005 </t>
  </si>
  <si>
    <t>2213-PAK-OC</t>
  </si>
  <si>
    <t>EQ EMERGENCY ASSISTANCE PRJ-OC</t>
  </si>
  <si>
    <t xml:space="preserve"> 23.12.2005 </t>
  </si>
  <si>
    <t>POPULATION</t>
  </si>
  <si>
    <t>2216-PAK</t>
  </si>
  <si>
    <t>PUNJAB RESOURCE MANAG. PROGRAM</t>
  </si>
  <si>
    <t>2229-PAK(SF)</t>
  </si>
  <si>
    <t xml:space="preserve"> 31.07.2010 </t>
  </si>
  <si>
    <t>2230-PAK(SF)</t>
  </si>
  <si>
    <t>RURAL ENTERPRISE MODERNIZATION</t>
  </si>
  <si>
    <t xml:space="preserve"> 21.02.2006 </t>
  </si>
  <si>
    <t>2231-PAK</t>
  </si>
  <si>
    <t>NH DEV.SECTOR INV. PROGRAM PRO</t>
  </si>
  <si>
    <t>2234-PAK(SF)</t>
  </si>
  <si>
    <t>FATA RURAL DEV. PROJECT</t>
  </si>
  <si>
    <t>2291-PAK</t>
  </si>
  <si>
    <t>IMPRO. ACCESS TO FINANCIAL SER</t>
  </si>
  <si>
    <t xml:space="preserve"> 20.12.2006 </t>
  </si>
  <si>
    <t>2292-PAK(SF)</t>
  </si>
  <si>
    <t>IMP. ACCESS TO FINANCIAL SER.</t>
  </si>
  <si>
    <t xml:space="preserve"> 23.07.1997 </t>
  </si>
  <si>
    <t>EIB</t>
  </si>
  <si>
    <t>7212-PAK</t>
  </si>
  <si>
    <t>HIGHWAY REHABILITATION PROJECT</t>
  </si>
  <si>
    <t xml:space="preserve"> 26.01.2004 </t>
  </si>
  <si>
    <t>IBRD</t>
  </si>
  <si>
    <t>7264-PAK</t>
  </si>
  <si>
    <t>TAX ADMIN REFORM PROJECT</t>
  </si>
  <si>
    <t xml:space="preserve"> 09.03.2005 </t>
  </si>
  <si>
    <t>7277-PAK</t>
  </si>
  <si>
    <t>TAUNSA BARRAGE REHAB &amp; MODERNI</t>
  </si>
  <si>
    <t xml:space="preserve"> 24.03.2005 </t>
  </si>
  <si>
    <t>7341-PAK</t>
  </si>
  <si>
    <t>HIGHWAYS REHABILITATION PROJ.</t>
  </si>
  <si>
    <t xml:space="preserve"> 06.12.2005 </t>
  </si>
  <si>
    <t>7376-PAK</t>
  </si>
  <si>
    <t xml:space="preserve"> 16.05.2006 </t>
  </si>
  <si>
    <t>7380-PAK</t>
  </si>
  <si>
    <t>PUNJAB MINCIPAL SERV. (PMSIP)</t>
  </si>
  <si>
    <t xml:space="preserve"> 05.06.2006 </t>
  </si>
  <si>
    <t>IDA</t>
  </si>
  <si>
    <t xml:space="preserve"> 28.02.2001 </t>
  </si>
  <si>
    <t xml:space="preserve"> 30.06.2001 </t>
  </si>
  <si>
    <t>2992-PAK</t>
  </si>
  <si>
    <t>NORTHERN EDUCATION</t>
  </si>
  <si>
    <t xml:space="preserve"> 05.11.1997 </t>
  </si>
  <si>
    <t xml:space="preserve"> 30.09.2004 </t>
  </si>
  <si>
    <t>2999-PAK</t>
  </si>
  <si>
    <t>NATIONAL DRAINAGE PROGRAMME</t>
  </si>
  <si>
    <t xml:space="preserve"> 16.12.1997 </t>
  </si>
  <si>
    <t xml:space="preserve"> 31.12.2005 </t>
  </si>
  <si>
    <t>3248-PAK</t>
  </si>
  <si>
    <t>PAKISTAN POVERTY ALLEVIATION</t>
  </si>
  <si>
    <t xml:space="preserve"> 07.07.1999 </t>
  </si>
  <si>
    <t>3500-PAK(IDA)</t>
  </si>
  <si>
    <t>TRADE &amp; TRANSPORT FACILITY</t>
  </si>
  <si>
    <t xml:space="preserve"> 01.05.2001 </t>
  </si>
  <si>
    <t xml:space="preserve"> 30.06.2006 </t>
  </si>
  <si>
    <t>COMMERCE</t>
  </si>
  <si>
    <t>3516-1-PAK</t>
  </si>
  <si>
    <t>NWFP  - OFWM  -  EQ</t>
  </si>
  <si>
    <t>N.W.F.P</t>
  </si>
  <si>
    <t>3516-PAK</t>
  </si>
  <si>
    <t>NWFP ONFORM WATER MANAGEMENT</t>
  </si>
  <si>
    <t xml:space="preserve"> 28.08.2001 </t>
  </si>
  <si>
    <t>3688-PAK</t>
  </si>
  <si>
    <t>BANKING SECTOR TECH ASSISTANCE</t>
  </si>
  <si>
    <t xml:space="preserve"> 11.07.2002 </t>
  </si>
  <si>
    <t>3689-1-PAK</t>
  </si>
  <si>
    <t>AJK COMMUNITY INFRASTRUCT.  EQ</t>
  </si>
  <si>
    <t>3689-PAK</t>
  </si>
  <si>
    <t>AJK COMM. INFRASTR SERVICES</t>
  </si>
  <si>
    <t xml:space="preserve"> 24.08.2002 </t>
  </si>
  <si>
    <t>SOCIAL WELFARE</t>
  </si>
  <si>
    <t>3761-PAK</t>
  </si>
  <si>
    <t>PARTNERSHIP POLIO ERADICATION</t>
  </si>
  <si>
    <t xml:space="preserve"> 11.06.2003 </t>
  </si>
  <si>
    <t>3775-PAK</t>
  </si>
  <si>
    <t>NATIONAL EDU ASSESSMENT SYSTEM</t>
  </si>
  <si>
    <t xml:space="preserve"> 09.10.2003 </t>
  </si>
  <si>
    <t>3776-PAK</t>
  </si>
  <si>
    <t>HIV/AIDS PREVENTION PROJECT</t>
  </si>
  <si>
    <t>3834-1-PAK</t>
  </si>
  <si>
    <t>SECOND POVERTY ALLEVIAT  E.Q.</t>
  </si>
  <si>
    <t xml:space="preserve"> 31.07.2008 </t>
  </si>
  <si>
    <t>3834-PAK</t>
  </si>
  <si>
    <t>SECND POVERTY ALLEVIATION .F.P</t>
  </si>
  <si>
    <t xml:space="preserve"> 20.01.2004 </t>
  </si>
  <si>
    <t>3846-PAK</t>
  </si>
  <si>
    <t>HIGHWAYS REHABLITATION PROJECT</t>
  </si>
  <si>
    <t>3904-PAK</t>
  </si>
  <si>
    <t>PUBLIC SECT CAPACITY  BUILDING</t>
  </si>
  <si>
    <t xml:space="preserve"> 16.06.2004 </t>
  </si>
  <si>
    <t xml:space="preserve"> 30.11.2009 </t>
  </si>
  <si>
    <t>3905-PAK</t>
  </si>
  <si>
    <t>SINDH ON FARM WATER MANAG. PRJ</t>
  </si>
  <si>
    <t xml:space="preserve"> 27.07.2004 </t>
  </si>
  <si>
    <t>3906-PAK</t>
  </si>
  <si>
    <t>NWFP COMMUNITY INFRASTRUCTURE</t>
  </si>
  <si>
    <t xml:space="preserve"> 11.08.2004 </t>
  </si>
  <si>
    <t>4007-PAK</t>
  </si>
  <si>
    <t>TAX ADMINISTRATION REFORM PROJ</t>
  </si>
  <si>
    <t>4109-PAK</t>
  </si>
  <si>
    <t>PIFRA-II IMP. FIN. REP &amp; AUDIT</t>
  </si>
  <si>
    <t xml:space="preserve"> 23.09.2005 </t>
  </si>
  <si>
    <t>4134-PAK</t>
  </si>
  <si>
    <t>EARTHQUAKE EMERGENCY RECO. PRO</t>
  </si>
  <si>
    <t>4145-PAK</t>
  </si>
  <si>
    <t>SECOND PARTNERSHIP FOR POLIO</t>
  </si>
  <si>
    <t xml:space="preserve"> 17.02.2006 </t>
  </si>
  <si>
    <t>FUEL</t>
  </si>
  <si>
    <t>PETROL. &amp; NAT RESOUR</t>
  </si>
  <si>
    <t>2324-PK</t>
  </si>
  <si>
    <t>REWAT SUB-STATION PROJECT</t>
  </si>
  <si>
    <t xml:space="preserve"> 24.08.2000 </t>
  </si>
  <si>
    <t>IDB</t>
  </si>
  <si>
    <t xml:space="preserve"> 23.10.2001 </t>
  </si>
  <si>
    <t>PAK-0044</t>
  </si>
  <si>
    <t>RAWALPINDI MEDICAL COLLEGE.</t>
  </si>
  <si>
    <t xml:space="preserve"> 27.10.1990 </t>
  </si>
  <si>
    <t>PAK-0079</t>
  </si>
  <si>
    <t>IDN</t>
  </si>
  <si>
    <t>BAHAWALPUR RURAL DEV. PROJECT</t>
  </si>
  <si>
    <t>PAK-0085</t>
  </si>
  <si>
    <t>NUST EXP PROJ BUILD CONSTRUCT</t>
  </si>
  <si>
    <t>PAK-0086</t>
  </si>
  <si>
    <t>NUST EXPANSION PROJECT</t>
  </si>
  <si>
    <t>PAK-0096</t>
  </si>
  <si>
    <t>CHAGAI WATER MANG. AGRICUTURE</t>
  </si>
  <si>
    <t xml:space="preserve"> 21.07.2004 </t>
  </si>
  <si>
    <t>PAK-0097</t>
  </si>
  <si>
    <t>VICTIMS OF EARTHQUAKE 2005</t>
  </si>
  <si>
    <t xml:space="preserve"> 30.05.2006 </t>
  </si>
  <si>
    <t>PAK-0098</t>
  </si>
  <si>
    <t>RAILWAYS DEVELOPMENT PROJ. P-2</t>
  </si>
  <si>
    <t>PAK-78</t>
  </si>
  <si>
    <t>GHAZI BROTHA HYDROPOWER PROJEC</t>
  </si>
  <si>
    <t xml:space="preserve"> 18.11.1998 </t>
  </si>
  <si>
    <t>162/PA GRJRANWALA AGR. DEV. PR</t>
  </si>
  <si>
    <t xml:space="preserve"> 15.01.1985 </t>
  </si>
  <si>
    <t xml:space="preserve"> 14.04.1994 </t>
  </si>
  <si>
    <t>IFAD</t>
  </si>
  <si>
    <t>DIR AREA SUPPORT - 425/PK</t>
  </si>
  <si>
    <t xml:space="preserve"> 21.11.1996 </t>
  </si>
  <si>
    <t>453-PK</t>
  </si>
  <si>
    <t>NORTHERN AREAS DEVELOPMENT</t>
  </si>
  <si>
    <t xml:space="preserve"> 20.05.1998 </t>
  </si>
  <si>
    <t>492-PK</t>
  </si>
  <si>
    <t>BARANI VILLAGE DEVELOPMENT PRJ</t>
  </si>
  <si>
    <t xml:space="preserve"> 12.05.1999 </t>
  </si>
  <si>
    <t>554-PAK</t>
  </si>
  <si>
    <t>SOUTHERN FATA DEVELOPMENT PROJ</t>
  </si>
  <si>
    <t xml:space="preserve"> 22.01.2001 </t>
  </si>
  <si>
    <t xml:space="preserve"> 31.03.2009 </t>
  </si>
  <si>
    <t>558-PK</t>
  </si>
  <si>
    <t>NWFP BARANI AREA DEV. PROJ.</t>
  </si>
  <si>
    <t xml:space="preserve"> 16.08.2001 </t>
  </si>
  <si>
    <t>625-PK</t>
  </si>
  <si>
    <t>COMMUNITY DEVELOPMENT PROG.</t>
  </si>
  <si>
    <t xml:space="preserve"> 09.03.2004 </t>
  </si>
  <si>
    <t xml:space="preserve"> 31.03.2012 </t>
  </si>
  <si>
    <t>683-PK</t>
  </si>
  <si>
    <t>MICROFINANCE INNOVATION AND OU</t>
  </si>
  <si>
    <t xml:space="preserve"> 18.01.2006 </t>
  </si>
  <si>
    <t>695-PK</t>
  </si>
  <si>
    <t>RESTORATION OF EARTHQUAKE-AFFE</t>
  </si>
  <si>
    <t xml:space="preserve"> 31.10.2008 </t>
  </si>
  <si>
    <t>707-P</t>
  </si>
  <si>
    <t>2ND GIRLS PIMARY SCHOOL SECTOR</t>
  </si>
  <si>
    <t xml:space="preserve"> 04.11.1997 </t>
  </si>
  <si>
    <t>OPEC FUND</t>
  </si>
  <si>
    <t>818-P</t>
  </si>
  <si>
    <t>WOMEN'S HEALTH PROJECT</t>
  </si>
  <si>
    <t xml:space="preserve"> 10.11.2000 </t>
  </si>
  <si>
    <t>878-P</t>
  </si>
  <si>
    <t>RAILWAYS DEVELOPMENT PROJECT</t>
  </si>
  <si>
    <t xml:space="preserve"> 26.04.2002 </t>
  </si>
  <si>
    <t>899-P</t>
  </si>
  <si>
    <t>PROVINCIAL ROAD SECTOR  DEV.</t>
  </si>
  <si>
    <t xml:space="preserve"> 10.09.2002 </t>
  </si>
  <si>
    <t xml:space="preserve"> 30.09.2007 </t>
  </si>
  <si>
    <t>PK-P40(NR)</t>
  </si>
  <si>
    <t>KARACHI WATER SUPPLY IMPROVEME</t>
  </si>
  <si>
    <t xml:space="preserve"> 22.11.1994 </t>
  </si>
  <si>
    <t xml:space="preserve"> 06.08.2006 </t>
  </si>
  <si>
    <t>JAPAN</t>
  </si>
  <si>
    <t>SIND</t>
  </si>
  <si>
    <t>PK-P43(NR)</t>
  </si>
  <si>
    <t>SEC. TRANSMISSION LINES</t>
  </si>
  <si>
    <t xml:space="preserve"> 22.03.1996 </t>
  </si>
  <si>
    <t xml:space="preserve"> 17.07.2006 </t>
  </si>
  <si>
    <t>PK-P49(NR)</t>
  </si>
  <si>
    <t>BALOCHISTAN MIDDLE LEVEL EDUC.</t>
  </si>
  <si>
    <t xml:space="preserve"> 31.03.1997 </t>
  </si>
  <si>
    <t xml:space="preserve"> 25.11.2007 </t>
  </si>
  <si>
    <t>PK-P50(NR)</t>
  </si>
  <si>
    <t>PK-P51</t>
  </si>
  <si>
    <t>KOHAT TUNNAL CONSTRUCTION-II</t>
  </si>
  <si>
    <t xml:space="preserve"> 30.07.2001 </t>
  </si>
  <si>
    <t xml:space="preserve"> 04.09.2006 </t>
  </si>
  <si>
    <t>PK-P52</t>
  </si>
  <si>
    <t>KOHAT TUNNEL CONSTRUCTION-III</t>
  </si>
  <si>
    <t xml:space="preserve"> 04.02.2003 </t>
  </si>
  <si>
    <t xml:space="preserve"> 04.03.2008 </t>
  </si>
  <si>
    <t>PK-P53</t>
  </si>
  <si>
    <t>LOWER CHENAB SYSTEM REH. PROJ.</t>
  </si>
  <si>
    <t xml:space="preserve"> 10.08.2005 </t>
  </si>
  <si>
    <t>PK-P54</t>
  </si>
  <si>
    <t>LOAD DISPATCH SYSTEM UPGRADE P</t>
  </si>
  <si>
    <t>PAK-2</t>
  </si>
  <si>
    <t>KRW</t>
  </si>
  <si>
    <t>220KV GHAZI ROAD GRID STATION</t>
  </si>
  <si>
    <t xml:space="preserve"> 29.09.2005 </t>
  </si>
  <si>
    <t xml:space="preserve"> 26.01.2008 </t>
  </si>
  <si>
    <t>KOREA</t>
  </si>
  <si>
    <t>KWD</t>
  </si>
  <si>
    <t>KUWAIT</t>
  </si>
  <si>
    <t>2ND RURAL ELECTRIFICATION PROJ</t>
  </si>
  <si>
    <t xml:space="preserve"> 03.04.1994 </t>
  </si>
  <si>
    <t>SEC TRANS. LINE &amp; GRID STATION</t>
  </si>
  <si>
    <t xml:space="preserve"> 07.01.1996 </t>
  </si>
  <si>
    <t>GAZI BROTHA HYDRO ELECTRIC PRJ</t>
  </si>
  <si>
    <t xml:space="preserve"> 29.09.1998 </t>
  </si>
  <si>
    <t>LYARI EXPRESSWAY PROJECT</t>
  </si>
  <si>
    <t xml:space="preserve"> 11.01.2005 </t>
  </si>
  <si>
    <t xml:space="preserve"> 11.01.2011 </t>
  </si>
  <si>
    <t>9/407</t>
  </si>
  <si>
    <t>SAR</t>
  </si>
  <si>
    <t>MAKRAN COASTAL ROAD PROJECT</t>
  </si>
  <si>
    <t xml:space="preserve"> 19.10.2003 </t>
  </si>
  <si>
    <t>SAUDI ARABIA</t>
  </si>
  <si>
    <t>AED</t>
  </si>
  <si>
    <t>ALLIA KHWAR HYDROPOWER PROJECT</t>
  </si>
  <si>
    <t xml:space="preserve"> 06.11.2001 </t>
  </si>
  <si>
    <t>U.A.E.</t>
  </si>
  <si>
    <t>GOMAL ZAM DAM PROJECT</t>
  </si>
  <si>
    <t>QUETTA WATER SUPPLY PROJECT</t>
  </si>
  <si>
    <t>GREATER WATER SUPPLY PROJECT</t>
  </si>
  <si>
    <t>DUBER KHWAR HYDROPOWER PROJECT</t>
  </si>
  <si>
    <t>KHAN KHWAR HYDROPOWER PROJECT</t>
  </si>
  <si>
    <t>CHINA</t>
  </si>
  <si>
    <t xml:space="preserve"> Economic Sector</t>
  </si>
  <si>
    <t>AUD</t>
  </si>
  <si>
    <t>CAD</t>
  </si>
  <si>
    <t>CHF</t>
  </si>
  <si>
    <t>NOK</t>
  </si>
  <si>
    <t>GBP</t>
  </si>
  <si>
    <t>AUSTRALIA</t>
  </si>
  <si>
    <t>GRANT</t>
  </si>
  <si>
    <t>LWR1/2000/013</t>
  </si>
  <si>
    <t>SUSTAINABLE AGR. IN SALINE ENV</t>
  </si>
  <si>
    <t>SMCN/2002/034</t>
  </si>
  <si>
    <t>PERMANENT RAISED BED TECHNOLOG</t>
  </si>
  <si>
    <t xml:space="preserve"> 03.03.2004 </t>
  </si>
  <si>
    <t>SMCN/2004/035</t>
  </si>
  <si>
    <t>DIRECT DRILLING INTO RICE</t>
  </si>
  <si>
    <t xml:space="preserve"> 24.11.2005 </t>
  </si>
  <si>
    <t xml:space="preserve"> 30.09.2008 </t>
  </si>
  <si>
    <t>CANADA</t>
  </si>
  <si>
    <t>STRATEGIC TECH. ASSISTANCE</t>
  </si>
  <si>
    <t xml:space="preserve"> 18.11.1997 </t>
  </si>
  <si>
    <t>CABINET</t>
  </si>
  <si>
    <t>SAP-COMMUNICATION PROJECT</t>
  </si>
  <si>
    <t xml:space="preserve"> 09.09.1999 </t>
  </si>
  <si>
    <t>COMBAT MICRONUTRIENT DEFICIENC</t>
  </si>
  <si>
    <t xml:space="preserve"> 28.02.2006 </t>
  </si>
  <si>
    <t>WARSAK REHABILITATION PROJECT</t>
  </si>
  <si>
    <t xml:space="preserve"> 28.04.1994 </t>
  </si>
  <si>
    <t>OIL &amp; GAS SECTOR PROGRAM-III</t>
  </si>
  <si>
    <t xml:space="preserve"> 05.07.1994 </t>
  </si>
  <si>
    <t>10019-3</t>
  </si>
  <si>
    <t>PROGRAMME SUPPORT UNIT-III</t>
  </si>
  <si>
    <t xml:space="preserve"> 03.09.1997 </t>
  </si>
  <si>
    <t>10020-1</t>
  </si>
  <si>
    <t>PAK ENVIRONMENT PROGRAMME</t>
  </si>
  <si>
    <t xml:space="preserve"> 19.03.1995 </t>
  </si>
  <si>
    <t xml:space="preserve"> 13.12.1995 </t>
  </si>
  <si>
    <t>10021-1</t>
  </si>
  <si>
    <t>REPRODUCTIVE HEALTH PROJECT</t>
  </si>
  <si>
    <t>SOCIAL POLICY &amp; DEV. CENTRE</t>
  </si>
  <si>
    <t>HIV\AIDS SURVEILLANCE PROJECT</t>
  </si>
  <si>
    <t xml:space="preserve"> 09.09.2003 </t>
  </si>
  <si>
    <t>BASIC EDUCATION PROJECT</t>
  </si>
  <si>
    <t xml:space="preserve"> 16.07.2003 </t>
  </si>
  <si>
    <t>DEVOLUTION SUPPORT PROGRAM</t>
  </si>
  <si>
    <t xml:space="preserve"> 28.07.2004 </t>
  </si>
  <si>
    <t>NRB (CABINET)</t>
  </si>
  <si>
    <t>ECONOMIC &amp; TECH. COOPRATION.</t>
  </si>
  <si>
    <t xml:space="preserve"> 20.12.2004 </t>
  </si>
  <si>
    <t>UNALLOCATED</t>
  </si>
  <si>
    <t>HOSP AND SCH IN E.QUAK AFF ARE</t>
  </si>
  <si>
    <t xml:space="preserve"> 24.11.2006 </t>
  </si>
  <si>
    <t>1(24)EA/ECVI/98</t>
  </si>
  <si>
    <t>RENOVATION KARAKURAM HIGHWAY</t>
  </si>
  <si>
    <t xml:space="preserve"> 11.02.1998 </t>
  </si>
  <si>
    <t xml:space="preserve"> 31.12.2000 </t>
  </si>
  <si>
    <t>ECONOMIC &amp; TECH COOPRATION</t>
  </si>
  <si>
    <t xml:space="preserve"> 01.12.1996 </t>
  </si>
  <si>
    <t>ECONOMIC &amp; TECH COOPRATION.</t>
  </si>
  <si>
    <t xml:space="preserve"> 22.03.2002 </t>
  </si>
  <si>
    <t xml:space="preserve"> 15.07.2006 </t>
  </si>
  <si>
    <t>GWADAR PORT PROJECT PHASE-I</t>
  </si>
  <si>
    <t xml:space="preserve"> 10.08.2001 </t>
  </si>
  <si>
    <t xml:space="preserve"> 10.08.2004 </t>
  </si>
  <si>
    <t xml:space="preserve"> 15.12.2004 </t>
  </si>
  <si>
    <t>ECONOMIC &amp; TECH. COOPRATION</t>
  </si>
  <si>
    <t xml:space="preserve"> 05.04.2005 </t>
  </si>
  <si>
    <t>GROUND WATER FINANCIAL COOPRAT</t>
  </si>
  <si>
    <t xml:space="preserve"> 29.11.1990 </t>
  </si>
  <si>
    <t>CHILDREN'S HOSPITAL QUETTA</t>
  </si>
  <si>
    <t xml:space="preserve"> 19.12.1990 </t>
  </si>
  <si>
    <t>PRIMARY EDUCATION IN CHARSADA</t>
  </si>
  <si>
    <t xml:space="preserve"> 15.05.1992 </t>
  </si>
  <si>
    <t>2ND FAMILY HEALTH PROGRAMME</t>
  </si>
  <si>
    <t xml:space="preserve"> 22.06.1994 </t>
  </si>
  <si>
    <t>PRIMARY EDUCATION PROG. NWFP</t>
  </si>
  <si>
    <t xml:space="preserve"> 04.11.1996 </t>
  </si>
  <si>
    <t>SOCIAL MARKETING OF CONTRACEPT</t>
  </si>
  <si>
    <t xml:space="preserve"> 17.12.2001 </t>
  </si>
  <si>
    <t>POPULATION WELFARE</t>
  </si>
  <si>
    <t>SOCIAL MARKETING OF CONTRAC-II</t>
  </si>
  <si>
    <t xml:space="preserve"> 17.06.1997 </t>
  </si>
  <si>
    <t>ALLAI HYDRO POWER PROJECT</t>
  </si>
  <si>
    <t xml:space="preserve"> 18.07.1997 </t>
  </si>
  <si>
    <t>NORTHERN AREA HEALTH CARE PROJ</t>
  </si>
  <si>
    <t xml:space="preserve"> 30.12.1997 </t>
  </si>
  <si>
    <t>STUDY &amp; EXPERT FUND (SFF-VII)</t>
  </si>
  <si>
    <t xml:space="preserve"> 30.12.2008 </t>
  </si>
  <si>
    <t>EQUIPMENT BASIC HEALTH (NWFP)</t>
  </si>
  <si>
    <t xml:space="preserve"> 30.12.2009 </t>
  </si>
  <si>
    <t>TUBERCULOSIS CONTROL PROG NWFP</t>
  </si>
  <si>
    <t xml:space="preserve"> 12.08.2004 </t>
  </si>
  <si>
    <t>10221(GTZ)</t>
  </si>
  <si>
    <t>REFORME OF WOMEN DISRIMINATION</t>
  </si>
  <si>
    <t xml:space="preserve"> 05.05.2005 </t>
  </si>
  <si>
    <t xml:space="preserve"> 15.03.2008 </t>
  </si>
  <si>
    <t>WOMEN DEVELOPMENT</t>
  </si>
  <si>
    <t>10222(GTZ)</t>
  </si>
  <si>
    <t>SUPPORT TO THE FED. BUR. OF ST</t>
  </si>
  <si>
    <t xml:space="preserve"> 08.11.2004 </t>
  </si>
  <si>
    <t xml:space="preserve"> 31.08.2007 </t>
  </si>
  <si>
    <t>10223(GTZ)</t>
  </si>
  <si>
    <t>PAK HYDROPOWER PROMOTION PROG</t>
  </si>
  <si>
    <t xml:space="preserve"> 23.12.2004 </t>
  </si>
  <si>
    <t xml:space="preserve"> 31.05.2007 </t>
  </si>
  <si>
    <t>10224(GTZ)</t>
  </si>
  <si>
    <t>EDU. SECTOR DEV. PROG (NWFP)</t>
  </si>
  <si>
    <t>STUDIES &amp; EXPERTS FUNDS VI</t>
  </si>
  <si>
    <t xml:space="preserve"> 25.11.1998 </t>
  </si>
  <si>
    <t>RECON. OF HEALTH INFR. IN AJK</t>
  </si>
  <si>
    <t xml:space="preserve"> 28.11.2006 </t>
  </si>
  <si>
    <t xml:space="preserve"> 31.12.2013 </t>
  </si>
  <si>
    <t>HIV/AIDS, BLOOD SAFETY</t>
  </si>
  <si>
    <t>REPROD. HEALTH NWFP PROVINCE</t>
  </si>
  <si>
    <t xml:space="preserve"> 29.09.2006 </t>
  </si>
  <si>
    <t>RURAL HOUSING AND RELATED INFR</t>
  </si>
  <si>
    <t xml:space="preserve"> 09.06.2006 </t>
  </si>
  <si>
    <t>0029-PAK(SF)</t>
  </si>
  <si>
    <t>EARTHQUAKE EMERGENCY ASSISTANC</t>
  </si>
  <si>
    <t>EU</t>
  </si>
  <si>
    <t>PALAS CONSERVATION &amp; DEV. PROJ</t>
  </si>
  <si>
    <t xml:space="preserve"> 26.11.1998 </t>
  </si>
  <si>
    <t xml:space="preserve"> 26.10.2005 </t>
  </si>
  <si>
    <t>STRENGTHENING OF LIVESTOCK</t>
  </si>
  <si>
    <t xml:space="preserve"> 16.03.2002 </t>
  </si>
  <si>
    <t>BUDGETARY SUPPORT FOR FSSRP.</t>
  </si>
  <si>
    <t xml:space="preserve"> 22.05.2002 </t>
  </si>
  <si>
    <t>INSTITUTIONAL EDUCATION DEV.</t>
  </si>
  <si>
    <t xml:space="preserve"> 31.05.2001 </t>
  </si>
  <si>
    <t>AGHA KHAN FOUND.</t>
  </si>
  <si>
    <t>NGO RURAL SOCIAL DEV. PROGRAMM</t>
  </si>
  <si>
    <t xml:space="preserve"> 17.12.1996 </t>
  </si>
  <si>
    <t>EDUCATION IN NORTHERN AREAS</t>
  </si>
  <si>
    <t xml:space="preserve"> 01.09.1997 </t>
  </si>
  <si>
    <t xml:space="preserve"> 01.09.2006 </t>
  </si>
  <si>
    <t>ALA-92/25</t>
  </si>
  <si>
    <t>ENVIROMENTAL REHABILITATION.</t>
  </si>
  <si>
    <t xml:space="preserve"> 11.04.1996 </t>
  </si>
  <si>
    <t>ALA-97/08</t>
  </si>
  <si>
    <t>AGHA KHAN DEVELOPMENT NETWORK</t>
  </si>
  <si>
    <t xml:space="preserve"> 09.09.1997 </t>
  </si>
  <si>
    <t>ALA/2002/0406</t>
  </si>
  <si>
    <t>NORTHERN PAK EDUCATION PROGRAM</t>
  </si>
  <si>
    <t xml:space="preserve"> 12.03.2003 </t>
  </si>
  <si>
    <t xml:space="preserve"> 31.01.2006 </t>
  </si>
  <si>
    <t>ASIE-2003</t>
  </si>
  <si>
    <t>TRADE RELATED TECH. ASSISTANCE</t>
  </si>
  <si>
    <t xml:space="preserve"> 18.02.2002 </t>
  </si>
  <si>
    <t>ASIE-2004</t>
  </si>
  <si>
    <t>SMALL PROJECTS FACILITY (SPF)</t>
  </si>
  <si>
    <t xml:space="preserve"> 03.06.2004 </t>
  </si>
  <si>
    <t>ASIE-2005/17640</t>
  </si>
  <si>
    <t>COMBAT ABUSIVE CHILD LABOUR-II</t>
  </si>
  <si>
    <t xml:space="preserve"> 02.12.2006 </t>
  </si>
  <si>
    <t>LABOUR &amp; MANPOWER</t>
  </si>
  <si>
    <t>ASIE/2005/017-6</t>
  </si>
  <si>
    <t>SIND EDU PLAN SUP PROG (SEPSP)</t>
  </si>
  <si>
    <t xml:space="preserve"> 22.12.2006 </t>
  </si>
  <si>
    <t xml:space="preserve"> 08.12.2008 </t>
  </si>
  <si>
    <t>PROTECTED AREAS MANAGEMENT</t>
  </si>
  <si>
    <t xml:space="preserve"> 21.08.2002 </t>
  </si>
  <si>
    <t>TF-050054</t>
  </si>
  <si>
    <t>CAPACITY BULDING OF P.S.S.T.I.</t>
  </si>
  <si>
    <t xml:space="preserve"> 29.09.2001 </t>
  </si>
  <si>
    <t xml:space="preserve"> 29.09.2004 </t>
  </si>
  <si>
    <t>ESTABLISHMENT</t>
  </si>
  <si>
    <t>TF-26592</t>
  </si>
  <si>
    <t>IMPOWERING RURAL WOMEN PUNJAB</t>
  </si>
  <si>
    <t xml:space="preserve"> 13.07.2001 </t>
  </si>
  <si>
    <t>tf055465</t>
  </si>
  <si>
    <t>CAPACITY BUILDING OF (SECP)</t>
  </si>
  <si>
    <t xml:space="preserve"> 28.09.2005 </t>
  </si>
  <si>
    <t>H044</t>
  </si>
  <si>
    <t>RF054655</t>
  </si>
  <si>
    <t>SUPPORT TO THE PUBLIC ACCOUNTS</t>
  </si>
  <si>
    <t xml:space="preserve"> 10.02.2005 </t>
  </si>
  <si>
    <t>TF-050893</t>
  </si>
  <si>
    <t>NWFP POVERTY RED.  STRATEGIES</t>
  </si>
  <si>
    <t xml:space="preserve"> 03.04.2003 </t>
  </si>
  <si>
    <t>TF-050945</t>
  </si>
  <si>
    <t>SINDH VULNERABLE GROUPS FUND</t>
  </si>
  <si>
    <t xml:space="preserve"> 10.09.2003 </t>
  </si>
  <si>
    <t>TF-051706</t>
  </si>
  <si>
    <t>PUNJAB EDUCATION SECTOR</t>
  </si>
  <si>
    <t xml:space="preserve"> 25.10.2003 </t>
  </si>
  <si>
    <t xml:space="preserve"> 30.10.2008 </t>
  </si>
  <si>
    <t>PAK-106</t>
  </si>
  <si>
    <t>EARTH QUAKE RECONSTR EFFORT</t>
  </si>
  <si>
    <t xml:space="preserve"> 15.02.2006 </t>
  </si>
  <si>
    <t xml:space="preserve"> 30.09.2009 </t>
  </si>
  <si>
    <t>PAK-325/03</t>
  </si>
  <si>
    <t>TA NATIONAL UNIVERSITY OF S&amp;T</t>
  </si>
  <si>
    <t xml:space="preserve"> 18.04.2003 </t>
  </si>
  <si>
    <t>U.N.D.P</t>
  </si>
  <si>
    <t>PAK ACTION RESEACH &amp; DEV.</t>
  </si>
  <si>
    <t xml:space="preserve"> 05.04.2000 </t>
  </si>
  <si>
    <t>MOUNTAIN AREA CONSERVATION</t>
  </si>
  <si>
    <t xml:space="preserve"> 17.06.1999 </t>
  </si>
  <si>
    <t>11002-N</t>
  </si>
  <si>
    <t>NATIONAL ENVIORMENTAL ACTION</t>
  </si>
  <si>
    <t xml:space="preserve"> 08.10.2001 </t>
  </si>
  <si>
    <t>PORTRAYAL OF WOMEN IN MEDIA</t>
  </si>
  <si>
    <t xml:space="preserve"> 27.09.1999 </t>
  </si>
  <si>
    <t>NORTHERN AREAS DEV. PROJECT</t>
  </si>
  <si>
    <t>PAK-POPS ACTIVITY (LG&amp;RD)</t>
  </si>
  <si>
    <t xml:space="preserve"> 09.10.2002 </t>
  </si>
  <si>
    <t>POVERTY ALLEVATION (NUPAP)</t>
  </si>
  <si>
    <t xml:space="preserve"> 13.11.2003 </t>
  </si>
  <si>
    <t>KASUR TANNERIES POLLUTION CONT</t>
  </si>
  <si>
    <t xml:space="preserve"> 21.01.1996 </t>
  </si>
  <si>
    <t>NWFP (PA) INSTITUTIONAL REFORM</t>
  </si>
  <si>
    <t xml:space="preserve"> 27.02.2001 </t>
  </si>
  <si>
    <t>TOKTEN PHASE-IV</t>
  </si>
  <si>
    <t xml:space="preserve"> 05.02.1995 </t>
  </si>
  <si>
    <t>AREA DEVELOPMENT PROG. AJK</t>
  </si>
  <si>
    <t xml:space="preserve"> 30.05.1998 </t>
  </si>
  <si>
    <t>AREA DEVELOPMENT BALUCHISTAN</t>
  </si>
  <si>
    <t xml:space="preserve"> 17.12.1999 </t>
  </si>
  <si>
    <t>PAK COMMUNITY DEV. PROJECT</t>
  </si>
  <si>
    <t xml:space="preserve"> 27.02.1998 </t>
  </si>
  <si>
    <t>FUEL EFFICIENCY&amp;ROAD TRANSPORT</t>
  </si>
  <si>
    <t xml:space="preserve"> 21.05.1996 </t>
  </si>
  <si>
    <t>11113-II</t>
  </si>
  <si>
    <t>EXTEN-STRENG-MONT-PRL-PH-II</t>
  </si>
  <si>
    <t xml:space="preserve"> 24.04.2002 </t>
  </si>
  <si>
    <t>SUPPORT DEMOCRATE ELECTION</t>
  </si>
  <si>
    <t xml:space="preserve"> 13.09.2000 </t>
  </si>
  <si>
    <t>INSTITUTIONAL SUPPORT TO SAP</t>
  </si>
  <si>
    <t xml:space="preserve"> 15.09.1997 </t>
  </si>
  <si>
    <t>PROG.IMPLEMENTATION SUPPORT</t>
  </si>
  <si>
    <t xml:space="preserve"> 01.08.1997 </t>
  </si>
  <si>
    <t xml:space="preserve"> 30.06.2005 </t>
  </si>
  <si>
    <t>SUPPORT TO DEV.REFORMS PROJECT</t>
  </si>
  <si>
    <t xml:space="preserve"> 19.03.1998 </t>
  </si>
  <si>
    <t>11150-1</t>
  </si>
  <si>
    <t>GENDER EQUALITY UMBRELLA PRJ.</t>
  </si>
  <si>
    <t xml:space="preserve"> 29.12.1999 </t>
  </si>
  <si>
    <t xml:space="preserve"> 31.08.2006 </t>
  </si>
  <si>
    <t>LACHI POVERTY REDUCTION PROJEC</t>
  </si>
  <si>
    <t xml:space="preserve"> 17.01.2000 </t>
  </si>
  <si>
    <t>STRENGTHENED ELECTORAL PROCESS</t>
  </si>
  <si>
    <t xml:space="preserve"> 01.12.2004 </t>
  </si>
  <si>
    <t>SUSTAINABLE LAND MANAGEMENT</t>
  </si>
  <si>
    <t xml:space="preserve"> 31.08.2004 </t>
  </si>
  <si>
    <t>MDG ADVOCACY</t>
  </si>
  <si>
    <t>VOCATIONAL TRG. (ILO)</t>
  </si>
  <si>
    <t xml:space="preserve"> 31.07.2005 </t>
  </si>
  <si>
    <t>MANPOWER, EMPLOYMENT &amp; HRD</t>
  </si>
  <si>
    <t>HIV ADVOCACY</t>
  </si>
  <si>
    <t xml:space="preserve"> 31.08.2005 </t>
  </si>
  <si>
    <t>PAK/01/010</t>
  </si>
  <si>
    <t>POVERTY ALL.SUS.DEV.(CRPRID)</t>
  </si>
  <si>
    <t>PAK/02/013</t>
  </si>
  <si>
    <t>NATIONAL COMMISSION HUMAN DEV.</t>
  </si>
  <si>
    <t xml:space="preserve"> 31.10.2002 </t>
  </si>
  <si>
    <t>PAK/02/019</t>
  </si>
  <si>
    <t>NATIONAL CAPACITY BUILDING PRO</t>
  </si>
  <si>
    <t xml:space="preserve"> 01.05.2003 </t>
  </si>
  <si>
    <t>PAK/03/007</t>
  </si>
  <si>
    <t>GENDER SUPPORT PROGRAMME</t>
  </si>
  <si>
    <t xml:space="preserve"> 25.07.2003 </t>
  </si>
  <si>
    <t>PAK/03/013</t>
  </si>
  <si>
    <t>TRADE INITIATIVES FROM A HUMAN</t>
  </si>
  <si>
    <t xml:space="preserve"> 15.01.2004 </t>
  </si>
  <si>
    <t xml:space="preserve"> 14.12.2006 </t>
  </si>
  <si>
    <t>PAK/03/G31</t>
  </si>
  <si>
    <t>NCSA, GLOBAL ENV. MAGT</t>
  </si>
  <si>
    <t xml:space="preserve"> 18.12.2003 </t>
  </si>
  <si>
    <t>PAK/03/G35 &amp; 02</t>
  </si>
  <si>
    <t>CONVERVATION OF HABITATS BALOC</t>
  </si>
  <si>
    <t xml:space="preserve"> 14.01.2004 </t>
  </si>
  <si>
    <t>PAK/97/024</t>
  </si>
  <si>
    <t>SALINE PROJECT</t>
  </si>
  <si>
    <t xml:space="preserve"> 31.03.1998 </t>
  </si>
  <si>
    <t>PAK96/15</t>
  </si>
  <si>
    <t>WOMEN ACCESS TO CAPITAL &amp; TECH</t>
  </si>
  <si>
    <t xml:space="preserve"> 16.07.1997 </t>
  </si>
  <si>
    <t>pak/97/009</t>
  </si>
  <si>
    <t>JOINT U.N PROG. ON HIV AIDS</t>
  </si>
  <si>
    <t>U.N.H.C.R</t>
  </si>
  <si>
    <t xml:space="preserve"> 31.07.2006 </t>
  </si>
  <si>
    <t>W.F.P</t>
  </si>
  <si>
    <t>10269-ACT-1-1</t>
  </si>
  <si>
    <t>ASSISTANCE TO GRILS PRIMARY ED</t>
  </si>
  <si>
    <t xml:space="preserve"> 31.03.2006 </t>
  </si>
  <si>
    <t>10269-ACT-2-2</t>
  </si>
  <si>
    <t>PROMOTING SAFE MOTHERHOOD.</t>
  </si>
  <si>
    <t>10269.0ACT1</t>
  </si>
  <si>
    <t>GIRLS PRIMARY EDUCATION</t>
  </si>
  <si>
    <t xml:space="preserve"> 01.01.2005 </t>
  </si>
  <si>
    <t>10269.0ACT2</t>
  </si>
  <si>
    <t>PROMOTING SAFE MOTHERHOOD</t>
  </si>
  <si>
    <t>10269.0ACT3</t>
  </si>
  <si>
    <t>CREATING ASSETS,RURAL WOMEN</t>
  </si>
  <si>
    <t>IMP. OF KARARO-WADH OF NH N-25</t>
  </si>
  <si>
    <t xml:space="preserve"> 07.12.2005 </t>
  </si>
  <si>
    <t xml:space="preserve"> 06.12.2006 </t>
  </si>
  <si>
    <t>SEWAGE &amp; DRAINAGE SYSTEM  LHR</t>
  </si>
  <si>
    <t xml:space="preserve"> 17.02.2005 </t>
  </si>
  <si>
    <t xml:space="preserve"> 16.08.2006 </t>
  </si>
  <si>
    <t>REH OF GATES TAUNSA BARRAGE</t>
  </si>
  <si>
    <t>IMPROV.OF PLASTIC TECH. CENTRE</t>
  </si>
  <si>
    <t xml:space="preserve"> 19.07.2004 </t>
  </si>
  <si>
    <t>WATER SUPPLY SYSTEM FAISALABAD</t>
  </si>
  <si>
    <t xml:space="preserve"> 30.04.2005 </t>
  </si>
  <si>
    <t>REPLACEMENT OF BULK HEAD GATES</t>
  </si>
  <si>
    <t>ENH.OF EDU.FACILITIES AT AIOU</t>
  </si>
  <si>
    <t xml:space="preserve"> 23.08.2006 </t>
  </si>
  <si>
    <t>FLOOD FORECASTING -  NALA LAEE</t>
  </si>
  <si>
    <t>ESTAB OF ENV MONITORING SYSTEM</t>
  </si>
  <si>
    <t>ISLAMABAD CHILDREN HOSPITAL</t>
  </si>
  <si>
    <t>CONS. MACHINERY TRAINING INST.</t>
  </si>
  <si>
    <t xml:space="preserve"> 05.01.2006 </t>
  </si>
  <si>
    <t xml:space="preserve"> 04.01.2007 </t>
  </si>
  <si>
    <t>ENHAN. CAPABILITIES MACH. INST</t>
  </si>
  <si>
    <t xml:space="preserve"> 24.05.2006 </t>
  </si>
  <si>
    <t>KARARO-WADH OF NHA N-25</t>
  </si>
  <si>
    <t>NETHERLANDS</t>
  </si>
  <si>
    <t>COOP. WITH EMERGING  MT.(PSOM)</t>
  </si>
  <si>
    <t xml:space="preserve"> 19.11.2004 </t>
  </si>
  <si>
    <t>NORWAY</t>
  </si>
  <si>
    <t>PAK-2743</t>
  </si>
  <si>
    <t>NWFP BASIC EDUCATION PROJECT</t>
  </si>
  <si>
    <t xml:space="preserve"> 19.11.2003 </t>
  </si>
  <si>
    <t>PAK-2747</t>
  </si>
  <si>
    <t>350 COMMUNITY SCHOOLS AT FATA</t>
  </si>
  <si>
    <t xml:space="preserve"> 03.12.2002 </t>
  </si>
  <si>
    <t>PAK-3004</t>
  </si>
  <si>
    <t>INSTITUTIONAL COOPRATION</t>
  </si>
  <si>
    <t xml:space="preserve"> 11.04.2005 </t>
  </si>
  <si>
    <t>OMAN</t>
  </si>
  <si>
    <t>201-2</t>
  </si>
  <si>
    <t xml:space="preserve"> 23.04.2001 </t>
  </si>
  <si>
    <t xml:space="preserve"> 23.04.2006 </t>
  </si>
  <si>
    <t>C.A.A</t>
  </si>
  <si>
    <t>201-3</t>
  </si>
  <si>
    <t>GAWADAR NEW INT.  AIRPORT</t>
  </si>
  <si>
    <t>SA2006EQ</t>
  </si>
  <si>
    <t>RECONS. PROG. OF EQ AFF. AREAS</t>
  </si>
  <si>
    <t xml:space="preserve"> 11.07.2006 </t>
  </si>
  <si>
    <t>SWITZERLAND</t>
  </si>
  <si>
    <t>INTEGRATED NATU.RES.MANG(INRM)</t>
  </si>
  <si>
    <t xml:space="preserve"> 20.06.2006 </t>
  </si>
  <si>
    <t>SMALL SCALE ENTERPRISE PROJECT</t>
  </si>
  <si>
    <t xml:space="preserve"> 11.12.1997 </t>
  </si>
  <si>
    <t>I.D.B.P.</t>
  </si>
  <si>
    <t>12004-1</t>
  </si>
  <si>
    <t>FINAMCIAL SEC STRANG PROG(MICR</t>
  </si>
  <si>
    <t xml:space="preserve"> 08.03.2003 </t>
  </si>
  <si>
    <t xml:space="preserve"> 30.11.2007 </t>
  </si>
  <si>
    <t>12008-1</t>
  </si>
  <si>
    <t>FORESTRY MANANAGEMENT CENTRE</t>
  </si>
  <si>
    <t xml:space="preserve"> 23.11.1994 </t>
  </si>
  <si>
    <t>HORTICULTURAL PROMOTION PRJ.</t>
  </si>
  <si>
    <t xml:space="preserve"> 13.11.1997 </t>
  </si>
  <si>
    <t>NWFP COMMUNITY SHELTER PROJECT</t>
  </si>
  <si>
    <t xml:space="preserve"> 16.07.1996 </t>
  </si>
  <si>
    <t>COMMUNITY BASED SUSTANABLE</t>
  </si>
  <si>
    <t xml:space="preserve"> 12.12.1998 </t>
  </si>
  <si>
    <t xml:space="preserve"> 31.08.2008 </t>
  </si>
  <si>
    <t>12012-1</t>
  </si>
  <si>
    <t>NATURAL RESOURCE MANAGEMENT.</t>
  </si>
  <si>
    <t xml:space="preserve"> 01.07.2002 </t>
  </si>
  <si>
    <t>SARHAD PROVINCE CONSERVATION</t>
  </si>
  <si>
    <t xml:space="preserve"> 28.10.1998 </t>
  </si>
  <si>
    <t>U.K.</t>
  </si>
  <si>
    <t>NEELUM VALLEY HEALTH PROGRAMME</t>
  </si>
  <si>
    <t xml:space="preserve"> 03.05.2002 </t>
  </si>
  <si>
    <t>NWFP RURAL WATER SUPPLY &amp; SANI</t>
  </si>
  <si>
    <t xml:space="preserve"> 02.01.2003 </t>
  </si>
  <si>
    <t xml:space="preserve"> 01.06.2008 </t>
  </si>
  <si>
    <t>NATIONAL HEALTH POPU- FACILITY</t>
  </si>
  <si>
    <t xml:space="preserve"> 07.04.2003 </t>
  </si>
  <si>
    <t>10762-A</t>
  </si>
  <si>
    <t>NATIONAL HEALTH, POPU TA</t>
  </si>
  <si>
    <t xml:space="preserve"> 07.04.2007 </t>
  </si>
  <si>
    <t>BUDGET SUPPORT FOR POVERTY RED</t>
  </si>
  <si>
    <t xml:space="preserve"> 13.03.2006 </t>
  </si>
  <si>
    <t xml:space="preserve"> 09.03.2008 </t>
  </si>
  <si>
    <t>4505-P</t>
  </si>
  <si>
    <t>PUNJAB DEVOLVED (PDSSP)</t>
  </si>
  <si>
    <t>PAK/000148</t>
  </si>
  <si>
    <t>FAISALABAD DEVOLUTION PROJ</t>
  </si>
  <si>
    <t xml:space="preserve"> 05.01.2004 </t>
  </si>
  <si>
    <t xml:space="preserve"> 30.04.2008 </t>
  </si>
  <si>
    <t>PAK/000502</t>
  </si>
  <si>
    <t>RURAL SUPPORT PROGRAMME-II</t>
  </si>
  <si>
    <t xml:space="preserve"> 12.01.2005 </t>
  </si>
  <si>
    <t>PAK/000560</t>
  </si>
  <si>
    <t>MEDIUM TERM BUDGETARY FRAMEWOR</t>
  </si>
  <si>
    <t xml:space="preserve"> 04.01.2003 </t>
  </si>
  <si>
    <t>PAK/000748</t>
  </si>
  <si>
    <t>PAK NATIONAL SOCIAL PROTECTION</t>
  </si>
  <si>
    <t xml:space="preserve"> 11.01.2004 </t>
  </si>
  <si>
    <t>PAK/000796</t>
  </si>
  <si>
    <t>HIV/AIDS CONTROL PROG</t>
  </si>
  <si>
    <t xml:space="preserve"> 04.11.2004 </t>
  </si>
  <si>
    <t xml:space="preserve"> 01.05.2007 </t>
  </si>
  <si>
    <t>TF-054392</t>
  </si>
  <si>
    <t>TAX ADMINISTRATION  REFORM</t>
  </si>
  <si>
    <t>USA</t>
  </si>
  <si>
    <t>IMPORT OF SOYABEEN OIL</t>
  </si>
  <si>
    <t xml:space="preserve"> 30.08.2002 </t>
  </si>
  <si>
    <t>391-2003/331</t>
  </si>
  <si>
    <t>DONATION OF AGR. COMM(23500MT)</t>
  </si>
  <si>
    <t xml:space="preserve"> 15.09.2003 </t>
  </si>
  <si>
    <t xml:space="preserve"> 15.09.2004 </t>
  </si>
  <si>
    <t>391-2006/184</t>
  </si>
  <si>
    <t>SOFT WHITE WHEAT</t>
  </si>
  <si>
    <t>SOCIAL MARKETING AND THE PROCU</t>
  </si>
  <si>
    <t xml:space="preserve"> 10.05.2003 </t>
  </si>
  <si>
    <t xml:space="preserve"> 10.05.2008 </t>
  </si>
  <si>
    <t>391-004-2</t>
  </si>
  <si>
    <t>SOGA-GOVERNANCE-II</t>
  </si>
  <si>
    <t>391-004-3</t>
  </si>
  <si>
    <t>SOGA-GOVERNANCE-III</t>
  </si>
  <si>
    <t xml:space="preserve"> 26.05.2005 </t>
  </si>
  <si>
    <t>391-004-4</t>
  </si>
  <si>
    <t>SOGA-GOVERNANCE-4</t>
  </si>
  <si>
    <t xml:space="preserve"> 11.08.2006 </t>
  </si>
  <si>
    <t>391-006-2</t>
  </si>
  <si>
    <t>SOGA-ECONOMIC GROWTH-2</t>
  </si>
  <si>
    <t>391-006-3</t>
  </si>
  <si>
    <t>SOGA-ECONOMIC GROWTH-3</t>
  </si>
  <si>
    <t xml:space="preserve"> 01.08.2006 </t>
  </si>
  <si>
    <t>391-007-2</t>
  </si>
  <si>
    <t>SOGA-HEALTH &amp; POPULATION-2</t>
  </si>
  <si>
    <t>391-111</t>
  </si>
  <si>
    <t>UNDER OUTSIDE PACKAGE 23-44</t>
  </si>
  <si>
    <t xml:space="preserve"> 18.05.2000 </t>
  </si>
  <si>
    <t>NARCOTICS CONTROL</t>
  </si>
  <si>
    <t>391-111-57</t>
  </si>
  <si>
    <t>KOHISTAN AND KALA DHAKA AREA</t>
  </si>
  <si>
    <t xml:space="preserve"> 27.09.2006 </t>
  </si>
  <si>
    <t>391-111-58</t>
  </si>
  <si>
    <t>LAW INFORCEMENT AREA DEVE</t>
  </si>
  <si>
    <t>391-111-59</t>
  </si>
  <si>
    <t>LAW INFORCEMENT AREA DEV. PROJ</t>
  </si>
  <si>
    <t>391-G02-3</t>
  </si>
  <si>
    <t>SOGA-EDUCATION-III</t>
  </si>
  <si>
    <t>PURPOSE</t>
  </si>
  <si>
    <t>DEBTOR_FINANCE_AGENT</t>
  </si>
  <si>
    <t>1087-P</t>
  </si>
  <si>
    <t>DOUBLE TRACK LODHRAN TO KHANWA</t>
  </si>
  <si>
    <t>4203-PAK</t>
  </si>
  <si>
    <t>BALOCHISTAN EDU SUPP</t>
  </si>
  <si>
    <t>PAK-ITFO-181</t>
  </si>
  <si>
    <t>IMPORT OF CRUDE OIL (PARCO)</t>
  </si>
  <si>
    <t>2270-PAK</t>
  </si>
  <si>
    <t>PRIVATE PARTICIPATION FOR INFO</t>
  </si>
  <si>
    <t>PK-P55</t>
  </si>
  <si>
    <t>PK-P56</t>
  </si>
  <si>
    <t>CM2006</t>
  </si>
  <si>
    <t>COMM. MURABAHA</t>
  </si>
  <si>
    <t>FRANCE</t>
  </si>
  <si>
    <t>CPK-300001M</t>
  </si>
  <si>
    <t>FRENCH HOUSING RECONSTRUCTION</t>
  </si>
  <si>
    <t>1413-PAK-OC</t>
  </si>
  <si>
    <t>NATIONAL DRAINAGE SECTOR-OC</t>
  </si>
  <si>
    <t xml:space="preserve"> 06.12.1996 </t>
  </si>
  <si>
    <t>1937-PAK-OC</t>
  </si>
  <si>
    <t>LOCAL GOVT PERFORM ENHANCE-OC</t>
  </si>
  <si>
    <t>1987-PAK(OCR)</t>
  </si>
  <si>
    <t xml:space="preserve"> 24.08.2006 </t>
  </si>
  <si>
    <t xml:space="preserve"> 23.11.2006 </t>
  </si>
  <si>
    <t>Donor</t>
  </si>
  <si>
    <t>Type of Aid</t>
  </si>
  <si>
    <t>Project            No.</t>
  </si>
  <si>
    <t>Name of Project / Programme</t>
  </si>
  <si>
    <t>Signing        Date</t>
  </si>
  <si>
    <t>Closing          Date</t>
  </si>
  <si>
    <t>FOOD</t>
  </si>
  <si>
    <t>PREFERENTIAL BUYER'S CREDIT</t>
  </si>
  <si>
    <t>PAK/96/0015</t>
  </si>
  <si>
    <t>WOMEN IN URBAN CREDIT PROJ.</t>
  </si>
  <si>
    <t>SUPPORT TO GOOD GOVT. GROUP</t>
  </si>
  <si>
    <t xml:space="preserve"> 15.10.1999 </t>
  </si>
  <si>
    <t>PROTECTION AND  MANAG. OF PAK.</t>
  </si>
  <si>
    <t xml:space="preserve"> 31.03.2000 </t>
  </si>
  <si>
    <t>TF-050854</t>
  </si>
  <si>
    <t>NATIONAL EDU ASSESSMENT SYS. P</t>
  </si>
  <si>
    <t>REHAB. ISB CHILDREN HOSPITAL</t>
  </si>
  <si>
    <t xml:space="preserve"> 06.08.2003 </t>
  </si>
  <si>
    <t xml:space="preserve"> 30.08.2006 </t>
  </si>
  <si>
    <t>1996-PROTOCOL</t>
  </si>
  <si>
    <t>SEWERAGE TREATMENT PANT-I&amp;V</t>
  </si>
  <si>
    <t>1993-PROTOCOL</t>
  </si>
  <si>
    <t>CHASMA HYDROPOWER PLANT</t>
  </si>
  <si>
    <t>NCHD</t>
  </si>
  <si>
    <t>Executing Agency</t>
  </si>
  <si>
    <t>Grant</t>
  </si>
  <si>
    <t>Grant FOR GAWADAR AIRPORT</t>
  </si>
  <si>
    <t>Loan</t>
  </si>
  <si>
    <t>TA Loan FOR MEGACITY DEV.</t>
  </si>
  <si>
    <t>ADDITIONAL Loan FOR HIGHWAYS R</t>
  </si>
  <si>
    <t>COMMON [E&amp;UAD,NWFP]</t>
  </si>
  <si>
    <t>CDA [INTERIOR]</t>
  </si>
  <si>
    <t>MISC.</t>
  </si>
  <si>
    <t>Kind of Aid</t>
  </si>
  <si>
    <t>BOP / CASH</t>
  </si>
  <si>
    <t>Afghan R.R.A.</t>
  </si>
  <si>
    <t>Earthquake R.A.</t>
  </si>
  <si>
    <t>Project</t>
  </si>
  <si>
    <t>Multilateral</t>
  </si>
  <si>
    <t>Bilateral</t>
  </si>
  <si>
    <t>Amount Committed in                      $</t>
  </si>
  <si>
    <t>IDB  (S.Term)</t>
  </si>
  <si>
    <t>Type   of    Aid</t>
  </si>
  <si>
    <t>Project  No.</t>
  </si>
  <si>
    <t>Sector</t>
  </si>
  <si>
    <t>Financing Source</t>
  </si>
  <si>
    <t>Sum of Amount Committed in                      $</t>
  </si>
  <si>
    <t>Grand Total</t>
  </si>
  <si>
    <t>Bilateral Total</t>
  </si>
  <si>
    <t>Multilateral Total</t>
  </si>
  <si>
    <t>[$ Million]</t>
  </si>
  <si>
    <t>TOTAL</t>
  </si>
  <si>
    <t>Grant Total</t>
  </si>
  <si>
    <t>Loan Total</t>
  </si>
  <si>
    <t>PARTICULARS</t>
  </si>
  <si>
    <t>Data</t>
  </si>
  <si>
    <t>Afghan R.R.A. Total</t>
  </si>
  <si>
    <t>Earthquake R.A. Total</t>
  </si>
  <si>
    <t>P. No.</t>
  </si>
  <si>
    <t>Commitments &amp; Disbursements</t>
  </si>
  <si>
    <t>Source &amp; Donor - wise Commitments</t>
  </si>
  <si>
    <t>UAE</t>
  </si>
  <si>
    <t>Category - wise Commitments</t>
  </si>
  <si>
    <t>UK</t>
  </si>
  <si>
    <t>Pipeline &amp; Disbursements</t>
  </si>
  <si>
    <t>UNDP</t>
  </si>
  <si>
    <t>Pipeline &amp; Disbursements By Group</t>
  </si>
  <si>
    <t>UNFPA</t>
  </si>
  <si>
    <t>Group &amp; Donor - wise Disbursements</t>
  </si>
  <si>
    <t>UNHCR</t>
  </si>
  <si>
    <t>Category - wise Disbursements</t>
  </si>
  <si>
    <t>Group - wise Disbursements</t>
  </si>
  <si>
    <t>WFP</t>
  </si>
  <si>
    <t>Sector - wise Disbursements</t>
  </si>
  <si>
    <t>EARTHQUAKE R. A.</t>
  </si>
  <si>
    <t>IDB  - SHORT-TERM</t>
  </si>
  <si>
    <t>FUELS</t>
  </si>
  <si>
    <t>PHYSICAL HOUSING &amp; PLANNING</t>
  </si>
  <si>
    <t>OPEC</t>
  </si>
  <si>
    <t>RURAL DEV. &amp; POVERTY REDUCTION</t>
  </si>
  <si>
    <t>Currency</t>
  </si>
  <si>
    <t>Amount Committed</t>
  </si>
  <si>
    <t>Undisbursed</t>
  </si>
  <si>
    <t>Disbursement</t>
  </si>
  <si>
    <t>Signing</t>
  </si>
  <si>
    <t>Closing</t>
  </si>
  <si>
    <t>COMMITMENTS AND DISBURSEMENTS OF FOREIGN ECONOMIC ASSISTANCE</t>
  </si>
  <si>
    <t>Bace Currency [BC]</t>
  </si>
  <si>
    <t>Amount Committed in                      BC</t>
  </si>
  <si>
    <t>[ $ Million]</t>
  </si>
  <si>
    <t>Sum of Undisbursed3</t>
  </si>
  <si>
    <t>Sum of Disbursement2</t>
  </si>
  <si>
    <t>Sum of Undisbursed4</t>
  </si>
  <si>
    <t>Total Sum of Undisbursed3</t>
  </si>
  <si>
    <t>Total Sum of Disbursement2</t>
  </si>
  <si>
    <t>Total Sum of Undisbursed4</t>
  </si>
  <si>
    <t>SOURCE  &amp;  TYPE - WISE</t>
  </si>
  <si>
    <t>PIPELINE &amp; DISBURSEMENT OF FOREIGN ECONOMIC ASSISTANCE</t>
  </si>
  <si>
    <t>Undisbursed Balance as on 30.06.2006</t>
  </si>
  <si>
    <t>Undisbursed Balance as on 30.06.2007</t>
  </si>
  <si>
    <t>SOURCE  &amp;  DONOR - WISE</t>
  </si>
  <si>
    <t>DISBURSEMENT OF FOREIGN ECONOMIC ASSISTANCE</t>
  </si>
  <si>
    <t>SOURCE, TYPE  &amp;  PURPOSE - WISE</t>
  </si>
  <si>
    <t>SOURCE, DONOR, TYPE  &amp;  PURPOSE - WISE</t>
  </si>
  <si>
    <t>PURPOSE &amp; TYPE - WISE</t>
  </si>
  <si>
    <t>COMMON (F&amp;A, PROV)</t>
  </si>
  <si>
    <t>1897-PAK</t>
  </si>
  <si>
    <t>ACCESS TO JUSTICE PROGRAM.</t>
  </si>
  <si>
    <t>LAW, JUST &amp; HUMA-RIG</t>
  </si>
  <si>
    <t>SINDH</t>
  </si>
  <si>
    <t>PUNJAB-</t>
  </si>
  <si>
    <t xml:space="preserve"> 30.04.2007 </t>
  </si>
  <si>
    <t>COMMON (HEALTH,FIN,P</t>
  </si>
  <si>
    <t>FOOD, AGRI. &amp; LIVEST</t>
  </si>
  <si>
    <t>Food</t>
  </si>
  <si>
    <t xml:space="preserve"> 26.07.2006 </t>
  </si>
  <si>
    <t xml:space="preserve"> 25.07.2008 </t>
  </si>
  <si>
    <t>11800-10</t>
  </si>
  <si>
    <t>AFGHAN REFUGEES R.A JUL-06</t>
  </si>
  <si>
    <t>STATES&amp;FRON. REG DIV</t>
  </si>
  <si>
    <t>11800-11</t>
  </si>
  <si>
    <t>AFGHAN REFUGEES R.A. AUG-06</t>
  </si>
  <si>
    <t>11800-12</t>
  </si>
  <si>
    <t>AFGHAN REFUGEES R.A.  OCT,2006</t>
  </si>
  <si>
    <t xml:space="preserve"> 30.10.2006 </t>
  </si>
  <si>
    <t>11800-13</t>
  </si>
  <si>
    <t>AFGHAN REFUGEES R.A. NOV,2006</t>
  </si>
  <si>
    <t xml:space="preserve"> 30.11.2006 </t>
  </si>
  <si>
    <t>11800-14</t>
  </si>
  <si>
    <t>AFGHAN REFUGEES R.A. DEC,2006</t>
  </si>
  <si>
    <t>11800-15</t>
  </si>
  <si>
    <t>AFGHAN REFUGEES R.A. JAN, 2007</t>
  </si>
  <si>
    <t xml:space="preserve"> 31.01.2007 </t>
  </si>
  <si>
    <t>11800-16</t>
  </si>
  <si>
    <t>AFGHAN REFUGEES R.A. FEB,2007</t>
  </si>
  <si>
    <t xml:space="preserve"> 28.02.2007 </t>
  </si>
  <si>
    <t xml:space="preserve"> 03.08.2006 </t>
  </si>
  <si>
    <t>EARTHQUAKE R.A.</t>
  </si>
  <si>
    <t xml:space="preserve"> 14.10.2006 </t>
  </si>
  <si>
    <t>EARTHQUAKE RECON. &amp; REHAB.</t>
  </si>
  <si>
    <t xml:space="preserve"> 19.03.2007 </t>
  </si>
  <si>
    <t>TF-27385</t>
  </si>
  <si>
    <t>IDF for Tax Reforms CBR</t>
  </si>
  <si>
    <t xml:space="preserve"> 17.11.2000 </t>
  </si>
  <si>
    <t xml:space="preserve"> 01.08.2002 </t>
  </si>
  <si>
    <t>G.H.IT</t>
  </si>
  <si>
    <t>WAPDA(WATER)</t>
  </si>
  <si>
    <t>COMMON [WAPDA &amp; PROV</t>
  </si>
  <si>
    <t>COMMON (EDU, PROV)</t>
  </si>
  <si>
    <t>COMMON (HEALTH,PROV)</t>
  </si>
  <si>
    <t>COMMON (HEALTH,POPU,</t>
  </si>
  <si>
    <t>COMMON(NHA,BALUCHIST</t>
  </si>
  <si>
    <t>COMMON [NHA, NWFP]</t>
  </si>
  <si>
    <t>COMMON(P&amp;D,FIN,WAPDA</t>
  </si>
  <si>
    <t>2289-PAK</t>
  </si>
  <si>
    <t>POWER TRANSMISSION ENHAN. INV.</t>
  </si>
  <si>
    <t xml:space="preserve"> 16.01.2007 </t>
  </si>
  <si>
    <t>2290-PAK(SF)</t>
  </si>
  <si>
    <t>POWER TRANS. ENHANCEMENT PROG</t>
  </si>
  <si>
    <t xml:space="preserve"> 15.06.2017 </t>
  </si>
  <si>
    <t>2299-PAK</t>
  </si>
  <si>
    <t>PUNJAB IRR. AGRI. INV. PROGRAM</t>
  </si>
  <si>
    <t xml:space="preserve"> 22.03.2007 </t>
  </si>
  <si>
    <t xml:space="preserve"> 30.09.2013 </t>
  </si>
  <si>
    <t>2300-PAK(SF)</t>
  </si>
  <si>
    <t>PUNJAB IRRI. AGRI. INVE. PROG.</t>
  </si>
  <si>
    <t>PLANNIN &amp; DEVELOPMEN</t>
  </si>
  <si>
    <t>SP &amp; DC</t>
  </si>
  <si>
    <t>COMMUNICATIONS</t>
  </si>
  <si>
    <t>ECONOMIC AND TECH. COOPRATION.</t>
  </si>
  <si>
    <t>GHAZI BAROTHAT HYDRO PROJECT</t>
  </si>
  <si>
    <t xml:space="preserve"> 14.12.1995 </t>
  </si>
  <si>
    <t>COMMON (EDU,FATA)</t>
  </si>
  <si>
    <t>COMMON(E&amp;UAD,NWFP,PU</t>
  </si>
  <si>
    <t xml:space="preserve"> 03.10.1994 </t>
  </si>
  <si>
    <t xml:space="preserve"> 02.12.1996 </t>
  </si>
  <si>
    <t>NORTHERN AREA HEALTH DEV(NAHD)</t>
  </si>
  <si>
    <t xml:space="preserve"> 02.02.2007 </t>
  </si>
  <si>
    <t xml:space="preserve"> 30.12.2010 </t>
  </si>
  <si>
    <t>KASHMIR AFF &amp; NOR AR</t>
  </si>
  <si>
    <t xml:space="preserve"> 02.01.2006 </t>
  </si>
  <si>
    <t>F.B.S</t>
  </si>
  <si>
    <t>REVENUE DIVISION</t>
  </si>
  <si>
    <t>COMMON (E&amp;UAD,PROV)</t>
  </si>
  <si>
    <t xml:space="preserve"> 01.07.2006 </t>
  </si>
  <si>
    <t xml:space="preserve"> 31.01.2011 </t>
  </si>
  <si>
    <t>COMMUNITY BASE IMPROVEMENT</t>
  </si>
  <si>
    <t xml:space="preserve"> 26.07.2001 </t>
  </si>
  <si>
    <t xml:space="preserve"> 09.02.2008 </t>
  </si>
  <si>
    <t>PARL-AFFAIRS</t>
  </si>
  <si>
    <t>SC. &amp; TECHNOLOGY</t>
  </si>
  <si>
    <t>COMMON(WAPDA,SIND,PU</t>
  </si>
  <si>
    <t>INDUS HIGHWAY CONSTRUCTION</t>
  </si>
  <si>
    <t xml:space="preserve"> 15.12.2006 </t>
  </si>
  <si>
    <t xml:space="preserve"> 15.12.2016 </t>
  </si>
  <si>
    <t>DADU KHUZDAR TRANSMISION</t>
  </si>
  <si>
    <t xml:space="preserve"> 31.12.2014 </t>
  </si>
  <si>
    <t>HIGHER EDUCATION COM</t>
  </si>
  <si>
    <t>742-KFAED</t>
  </si>
  <si>
    <t>SECTOR - WISE</t>
  </si>
  <si>
    <t>PROJECT AID</t>
  </si>
  <si>
    <t>MULTILATERAL</t>
  </si>
  <si>
    <t>NON-PROJECT AID</t>
  </si>
  <si>
    <t xml:space="preserve">NON-PROJECT AID </t>
  </si>
  <si>
    <t>BILATERAL</t>
  </si>
  <si>
    <t>4258-PAK</t>
  </si>
  <si>
    <t>PUNJAB LAND RECORDS MANG. SYS</t>
  </si>
  <si>
    <t>AFGHAN REFUGEES R.A.</t>
  </si>
  <si>
    <t>BILATERAL Total</t>
  </si>
  <si>
    <t>MULTILATERAL Total</t>
  </si>
  <si>
    <t>GRANTS</t>
  </si>
  <si>
    <t>LOANS</t>
  </si>
  <si>
    <t xml:space="preserve">COMMITMENTS                                                                                      </t>
  </si>
  <si>
    <t>DISBURSEMENTS</t>
  </si>
  <si>
    <t>Short Term Cr.</t>
  </si>
  <si>
    <t>KIND,  PURPOSE &amp; TYPE - WISE</t>
  </si>
  <si>
    <t>ADB Total</t>
  </si>
  <si>
    <t>AUSTRALIA Total</t>
  </si>
  <si>
    <t>CANADA Total</t>
  </si>
  <si>
    <t>CHINA Total</t>
  </si>
  <si>
    <t>EIB Total</t>
  </si>
  <si>
    <t>EU Total</t>
  </si>
  <si>
    <t>FRANCE Total</t>
  </si>
  <si>
    <t>GERMANY Total</t>
  </si>
  <si>
    <t>IBRD Total</t>
  </si>
  <si>
    <t>IDA Total</t>
  </si>
  <si>
    <t>IDB Total</t>
  </si>
  <si>
    <t>IFAD Total</t>
  </si>
  <si>
    <t>JAPAN Total</t>
  </si>
  <si>
    <t>KOREA Total</t>
  </si>
  <si>
    <t>KUWAIT Total</t>
  </si>
  <si>
    <t>NETHERLANDS Total</t>
  </si>
  <si>
    <t>NORWAY Total</t>
  </si>
  <si>
    <t>OMAN Total</t>
  </si>
  <si>
    <t>OPEC FUND Total</t>
  </si>
  <si>
    <t>SAUDI ARABIA Total</t>
  </si>
  <si>
    <t>SWITZERLAND Total</t>
  </si>
  <si>
    <t>U.A.E. Total</t>
  </si>
  <si>
    <t>U.K. Total</t>
  </si>
  <si>
    <t>U.N.D.P Total</t>
  </si>
  <si>
    <t>U.N.F.P.A Total</t>
  </si>
  <si>
    <t>U.N.H.C.R Total</t>
  </si>
  <si>
    <t>USA Total</t>
  </si>
  <si>
    <t>W.F.P Total</t>
  </si>
  <si>
    <t>AGRICULTURE Total</t>
  </si>
  <si>
    <t>EDUCATION &amp; TRAINING Total</t>
  </si>
  <si>
    <t>ENVIRONMENT Total</t>
  </si>
  <si>
    <t>FUEL Total</t>
  </si>
  <si>
    <t>HEALTH &amp; NUTRITION Total</t>
  </si>
  <si>
    <t>INDUSTRY &amp; PRODUCTION Total</t>
  </si>
  <si>
    <t>MANPOWER, EMPLOYMENT &amp; HRD Total</t>
  </si>
  <si>
    <t>PHYSICAL PLANNING &amp; HOUSING Total</t>
  </si>
  <si>
    <t>POPULATION WELFARE Total</t>
  </si>
  <si>
    <t>POWER Total</t>
  </si>
  <si>
    <t>RURAL DEVELOPMENT &amp; POVERTY REDUCTION Total</t>
  </si>
  <si>
    <t>SOCIAL WELFARE Total</t>
  </si>
  <si>
    <t>TRANSPORT &amp; COMMUNICATION Total</t>
  </si>
  <si>
    <t>UNALLOCATED Total</t>
  </si>
  <si>
    <t>WATER Total</t>
  </si>
  <si>
    <t>WOMEN DEVELOPMENT Total</t>
  </si>
  <si>
    <t>SMEDA</t>
  </si>
  <si>
    <t>KIND,  PURPOSE,  DONOR   &amp; TYPE- WISE</t>
  </si>
  <si>
    <t>china07</t>
  </si>
  <si>
    <t>DIGITAL SEISMIC NETWORK &amp; FREI</t>
  </si>
  <si>
    <t xml:space="preserve"> 17.04.2007 </t>
  </si>
  <si>
    <t xml:space="preserve"> 17.04.2008 </t>
  </si>
  <si>
    <t>METROLOGICAL DEPTT.</t>
  </si>
  <si>
    <t>BALOCHISTAN DEVOLVED S.S</t>
  </si>
  <si>
    <t>2203-PAK-OC</t>
  </si>
  <si>
    <t>BALOCH. DEVOLVED SOCIAL SER.PR</t>
  </si>
  <si>
    <t>TA BALOCHISTAN DEVOLVED S.S.</t>
  </si>
  <si>
    <t>7454-PAK</t>
  </si>
  <si>
    <t>PUNJAB IRRIG. SEC. DEV. POL II</t>
  </si>
  <si>
    <t xml:space="preserve"> 07.06.2007 </t>
  </si>
  <si>
    <t>3834-2-PAK</t>
  </si>
  <si>
    <t>II POVERTY ALLEVIATION FUND</t>
  </si>
  <si>
    <t xml:space="preserve"> 02.05.2007 </t>
  </si>
  <si>
    <t>OTHER AID</t>
  </si>
  <si>
    <t>4301-PAK</t>
  </si>
  <si>
    <t>PRSC II</t>
  </si>
  <si>
    <t xml:space="preserve"> 22.05.2007 </t>
  </si>
  <si>
    <t>4302-PAK</t>
  </si>
  <si>
    <t>PK PRSC II</t>
  </si>
  <si>
    <t>4316-PAK</t>
  </si>
  <si>
    <t>II NWFP DEV. POLICY CREDIT-2</t>
  </si>
  <si>
    <t>4317-PAK</t>
  </si>
  <si>
    <t>PUNJAB EDUC. DEV. POLICY CR-IV</t>
  </si>
  <si>
    <t>4318-PAK</t>
  </si>
  <si>
    <t>SINDH DPC P100846</t>
  </si>
  <si>
    <t>IDB(ST)</t>
  </si>
  <si>
    <t>443-SAU-061</t>
  </si>
  <si>
    <t>GLOBE TRADE FINANCING AGREEMEN</t>
  </si>
  <si>
    <t xml:space="preserve"> 21.05.2007 </t>
  </si>
  <si>
    <t xml:space="preserve"> 20.05.2008 </t>
  </si>
  <si>
    <t>TF56750</t>
  </si>
  <si>
    <t>PK EARTHQUAKE DISABILITY</t>
  </si>
  <si>
    <t xml:space="preserve"> 09.11.2006 </t>
  </si>
  <si>
    <t>11800-18</t>
  </si>
  <si>
    <t>AFGHAN REFUGEES R.A. APR, 2007</t>
  </si>
  <si>
    <t>11800-19</t>
  </si>
  <si>
    <t>AFGHAN REFUGEES R.A. MAY, 2007</t>
  </si>
  <si>
    <t>11800-20</t>
  </si>
  <si>
    <t>AFGHAN REFUGEES R.A. JUNE 2007</t>
  </si>
  <si>
    <t>391-005-ES-07</t>
  </si>
  <si>
    <t xml:space="preserve"> 15.06.2007 </t>
  </si>
  <si>
    <t>PROGRAM ASSISTANCE Grant AGRE.</t>
  </si>
  <si>
    <t>BOP/Cash</t>
  </si>
  <si>
    <t>11800-10-20</t>
  </si>
  <si>
    <t xml:space="preserve">AFGHAN REFUGEES R.A. </t>
  </si>
  <si>
    <t xml:space="preserve">Project </t>
  </si>
  <si>
    <t>JULY - JUNE  2006 - 07</t>
  </si>
  <si>
    <t>Commodity</t>
  </si>
  <si>
    <t>BOP/Cash Total</t>
  </si>
  <si>
    <t>NON-PROJECT AID Total</t>
  </si>
  <si>
    <t>NON-PROJECT AID  Total</t>
  </si>
  <si>
    <t>OTHER AID Total</t>
  </si>
  <si>
    <t>COMMITMENTS OF FOREIGN AID DURING  JULY - JUNE,  2006-07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</si>
</sst>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[$-409]d\-mmm\-yy;@"/>
    <numFmt numFmtId="168" formatCode="_(* #,##0.00000_);_(* \(#,##0.00000\);_(* &quot;-&quot;?????_);_(@_)"/>
    <numFmt numFmtId="169" formatCode="_(* #,##0.0000_);_(* \(#,##0.0000\);_(* &quot;-&quot;????_);_(@_)"/>
    <numFmt numFmtId="170" formatCode="#,##0.0"/>
    <numFmt numFmtId="171" formatCode="#,##0.000,,\ ;"/>
    <numFmt numFmtId="172" formatCode="0.000,,\ ;"/>
    <numFmt numFmtId="173" formatCode="[$-409]dddd\,\ mmmm\ dd\,\ yyyy"/>
    <numFmt numFmtId="174" formatCode="0.0,,\ ;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b/>
      <sz val="18"/>
      <name val="Arial Narrow"/>
      <family val="2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2"/>
      <name val="Arial"/>
      <family val="0"/>
    </font>
    <font>
      <sz val="10"/>
      <name val="Courier"/>
      <family val="0"/>
    </font>
    <font>
      <sz val="48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6"/>
      <name val="Arial Narrow"/>
      <family val="2"/>
    </font>
    <font>
      <sz val="9"/>
      <color indexed="10"/>
      <name val="Arial Narrow"/>
      <family val="2"/>
    </font>
    <font>
      <b/>
      <sz val="18"/>
      <name val="Arial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42" applyNumberFormat="1" applyFont="1" applyBorder="1" applyAlignment="1">
      <alignment horizontal="center" vertical="center" wrapText="1"/>
    </xf>
    <xf numFmtId="166" fontId="1" fillId="0" borderId="10" xfId="42" applyNumberFormat="1" applyFont="1" applyBorder="1" applyAlignment="1">
      <alignment horizontal="center" vertical="center" wrapText="1"/>
    </xf>
    <xf numFmtId="167" fontId="1" fillId="0" borderId="10" xfId="4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6" fontId="4" fillId="0" borderId="10" xfId="42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6" fontId="2" fillId="0" borderId="0" xfId="42" applyNumberFormat="1" applyFont="1" applyAlignment="1">
      <alignment horizontal="right" vertical="center"/>
    </xf>
    <xf numFmtId="166" fontId="2" fillId="0" borderId="0" xfId="42" applyNumberFormat="1" applyFont="1" applyAlignment="1">
      <alignment vertical="center"/>
    </xf>
    <xf numFmtId="171" fontId="15" fillId="0" borderId="0" xfId="42" applyNumberFormat="1" applyFont="1" applyAlignment="1">
      <alignment vertical="center" wrapText="1"/>
    </xf>
    <xf numFmtId="171" fontId="15" fillId="0" borderId="0" xfId="42" applyNumberFormat="1" applyFont="1" applyAlignment="1">
      <alignment vertical="center"/>
    </xf>
    <xf numFmtId="171" fontId="11" fillId="0" borderId="0" xfId="42" applyNumberFormat="1" applyFont="1" applyAlignment="1">
      <alignment vertical="center"/>
    </xf>
    <xf numFmtId="171" fontId="11" fillId="0" borderId="10" xfId="42" applyNumberFormat="1" applyFont="1" applyBorder="1" applyAlignment="1">
      <alignment horizontal="center" vertical="center" wrapText="1"/>
    </xf>
    <xf numFmtId="171" fontId="11" fillId="0" borderId="0" xfId="42" applyNumberFormat="1" applyFont="1" applyAlignment="1">
      <alignment horizontal="center" vertical="center" wrapText="1"/>
    </xf>
    <xf numFmtId="171" fontId="15" fillId="0" borderId="11" xfId="0" applyNumberFormat="1" applyFont="1" applyBorder="1" applyAlignment="1">
      <alignment vertical="center"/>
    </xf>
    <xf numFmtId="171" fontId="15" fillId="0" borderId="12" xfId="0" applyNumberFormat="1" applyFont="1" applyBorder="1" applyAlignment="1">
      <alignment vertical="center"/>
    </xf>
    <xf numFmtId="171" fontId="15" fillId="0" borderId="13" xfId="0" applyNumberFormat="1" applyFont="1" applyBorder="1" applyAlignment="1">
      <alignment vertical="center"/>
    </xf>
    <xf numFmtId="171" fontId="15" fillId="0" borderId="14" xfId="0" applyNumberFormat="1" applyFont="1" applyBorder="1" applyAlignment="1">
      <alignment vertical="center"/>
    </xf>
    <xf numFmtId="171" fontId="15" fillId="0" borderId="15" xfId="0" applyNumberFormat="1" applyFont="1" applyBorder="1" applyAlignment="1">
      <alignment vertical="center"/>
    </xf>
    <xf numFmtId="171" fontId="15" fillId="0" borderId="0" xfId="0" applyNumberFormat="1" applyFont="1" applyAlignment="1">
      <alignment vertical="center"/>
    </xf>
    <xf numFmtId="171" fontId="15" fillId="0" borderId="16" xfId="0" applyNumberFormat="1" applyFont="1" applyBorder="1" applyAlignment="1">
      <alignment vertical="center"/>
    </xf>
    <xf numFmtId="171" fontId="15" fillId="0" borderId="17" xfId="0" applyNumberFormat="1" applyFont="1" applyBorder="1" applyAlignment="1">
      <alignment vertical="center"/>
    </xf>
    <xf numFmtId="171" fontId="11" fillId="0" borderId="18" xfId="0" applyNumberFormat="1" applyFont="1" applyBorder="1" applyAlignment="1">
      <alignment vertical="center"/>
    </xf>
    <xf numFmtId="171" fontId="11" fillId="0" borderId="19" xfId="0" applyNumberFormat="1" applyFont="1" applyBorder="1" applyAlignment="1">
      <alignment vertical="center"/>
    </xf>
    <xf numFmtId="171" fontId="11" fillId="0" borderId="20" xfId="0" applyNumberFormat="1" applyFont="1" applyBorder="1" applyAlignment="1">
      <alignment vertical="center"/>
    </xf>
    <xf numFmtId="171" fontId="11" fillId="0" borderId="21" xfId="0" applyNumberFormat="1" applyFont="1" applyBorder="1" applyAlignment="1">
      <alignment vertical="center"/>
    </xf>
    <xf numFmtId="171" fontId="15" fillId="0" borderId="10" xfId="0" applyNumberFormat="1" applyFont="1" applyBorder="1" applyAlignment="1">
      <alignment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22" xfId="42" applyNumberFormat="1" applyFont="1" applyBorder="1" applyAlignment="1">
      <alignment horizontal="center" vertical="center" wrapText="1"/>
    </xf>
    <xf numFmtId="171" fontId="11" fillId="0" borderId="23" xfId="42" applyNumberFormat="1" applyFont="1" applyBorder="1" applyAlignment="1">
      <alignment horizontal="center" vertical="center" wrapText="1"/>
    </xf>
    <xf numFmtId="171" fontId="15" fillId="0" borderId="0" xfId="42" applyNumberFormat="1" applyFont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 vertical="center" wrapText="1"/>
    </xf>
    <xf numFmtId="171" fontId="18" fillId="0" borderId="0" xfId="42" applyNumberFormat="1" applyFont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172" fontId="15" fillId="0" borderId="0" xfId="42" applyNumberFormat="1" applyFont="1" applyAlignment="1">
      <alignment vertical="center"/>
    </xf>
    <xf numFmtId="172" fontId="11" fillId="0" borderId="0" xfId="42" applyNumberFormat="1" applyFont="1" applyAlignment="1">
      <alignment vertical="center"/>
    </xf>
    <xf numFmtId="172" fontId="15" fillId="0" borderId="11" xfId="0" applyNumberFormat="1" applyFont="1" applyBorder="1" applyAlignment="1">
      <alignment vertical="center"/>
    </xf>
    <xf numFmtId="172" fontId="15" fillId="0" borderId="17" xfId="0" applyNumberFormat="1" applyFont="1" applyBorder="1" applyAlignment="1">
      <alignment vertical="center"/>
    </xf>
    <xf numFmtId="172" fontId="15" fillId="0" borderId="11" xfId="0" applyNumberFormat="1" applyFont="1" applyBorder="1" applyAlignment="1">
      <alignment vertical="center"/>
    </xf>
    <xf numFmtId="172" fontId="15" fillId="0" borderId="17" xfId="0" applyNumberFormat="1" applyFont="1" applyBorder="1" applyAlignment="1">
      <alignment vertical="center"/>
    </xf>
    <xf numFmtId="172" fontId="15" fillId="0" borderId="24" xfId="0" applyNumberFormat="1" applyFont="1" applyBorder="1" applyAlignment="1">
      <alignment vertical="center"/>
    </xf>
    <xf numFmtId="172" fontId="15" fillId="0" borderId="14" xfId="0" applyNumberFormat="1" applyFont="1" applyBorder="1" applyAlignment="1">
      <alignment vertical="center"/>
    </xf>
    <xf numFmtId="172" fontId="15" fillId="0" borderId="25" xfId="0" applyNumberFormat="1" applyFont="1" applyBorder="1" applyAlignment="1">
      <alignment vertical="center"/>
    </xf>
    <xf numFmtId="172" fontId="15" fillId="0" borderId="13" xfId="0" applyNumberFormat="1" applyFont="1" applyBorder="1" applyAlignment="1">
      <alignment vertical="center"/>
    </xf>
    <xf numFmtId="172" fontId="15" fillId="0" borderId="12" xfId="0" applyNumberFormat="1" applyFont="1" applyBorder="1" applyAlignment="1">
      <alignment vertical="center"/>
    </xf>
    <xf numFmtId="172" fontId="15" fillId="0" borderId="26" xfId="0" applyNumberFormat="1" applyFont="1" applyBorder="1" applyAlignment="1">
      <alignment vertical="center"/>
    </xf>
    <xf numFmtId="172" fontId="15" fillId="0" borderId="15" xfId="0" applyNumberFormat="1" applyFont="1" applyBorder="1" applyAlignment="1">
      <alignment vertical="center"/>
    </xf>
    <xf numFmtId="172" fontId="15" fillId="0" borderId="0" xfId="0" applyNumberFormat="1" applyFont="1" applyAlignment="1">
      <alignment vertical="center"/>
    </xf>
    <xf numFmtId="172" fontId="15" fillId="0" borderId="16" xfId="0" applyNumberFormat="1" applyFont="1" applyBorder="1" applyAlignment="1">
      <alignment vertical="center"/>
    </xf>
    <xf numFmtId="172" fontId="11" fillId="0" borderId="18" xfId="0" applyNumberFormat="1" applyFont="1" applyBorder="1" applyAlignment="1">
      <alignment vertical="center"/>
    </xf>
    <xf numFmtId="172" fontId="11" fillId="0" borderId="19" xfId="0" applyNumberFormat="1" applyFont="1" applyBorder="1" applyAlignment="1">
      <alignment vertical="center"/>
    </xf>
    <xf numFmtId="172" fontId="11" fillId="0" borderId="20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72" fontId="15" fillId="0" borderId="11" xfId="0" applyNumberFormat="1" applyFont="1" applyBorder="1" applyAlignment="1">
      <alignment vertical="center" wrapText="1"/>
    </xf>
    <xf numFmtId="172" fontId="15" fillId="0" borderId="17" xfId="0" applyNumberFormat="1" applyFont="1" applyBorder="1" applyAlignment="1">
      <alignment vertical="center" wrapText="1"/>
    </xf>
    <xf numFmtId="172" fontId="15" fillId="0" borderId="11" xfId="0" applyNumberFormat="1" applyFont="1" applyBorder="1" applyAlignment="1">
      <alignment vertical="center" wrapText="1"/>
    </xf>
    <xf numFmtId="172" fontId="15" fillId="0" borderId="17" xfId="0" applyNumberFormat="1" applyFont="1" applyBorder="1" applyAlignment="1">
      <alignment vertical="center" wrapText="1"/>
    </xf>
    <xf numFmtId="172" fontId="15" fillId="0" borderId="24" xfId="0" applyNumberFormat="1" applyFont="1" applyBorder="1" applyAlignment="1">
      <alignment vertical="center" wrapText="1"/>
    </xf>
    <xf numFmtId="172" fontId="15" fillId="0" borderId="0" xfId="42" applyNumberFormat="1" applyFont="1" applyAlignment="1">
      <alignment vertical="center" wrapText="1"/>
    </xf>
    <xf numFmtId="172" fontId="15" fillId="0" borderId="14" xfId="0" applyNumberFormat="1" applyFont="1" applyBorder="1" applyAlignment="1">
      <alignment vertical="center" wrapText="1"/>
    </xf>
    <xf numFmtId="172" fontId="15" fillId="0" borderId="25" xfId="0" applyNumberFormat="1" applyFont="1" applyBorder="1" applyAlignment="1">
      <alignment vertical="center" wrapText="1"/>
    </xf>
    <xf numFmtId="172" fontId="15" fillId="0" borderId="13" xfId="0" applyNumberFormat="1" applyFont="1" applyBorder="1" applyAlignment="1">
      <alignment vertical="center" wrapText="1"/>
    </xf>
    <xf numFmtId="172" fontId="15" fillId="0" borderId="12" xfId="0" applyNumberFormat="1" applyFont="1" applyBorder="1" applyAlignment="1">
      <alignment vertical="center" wrapText="1"/>
    </xf>
    <xf numFmtId="172" fontId="15" fillId="0" borderId="26" xfId="0" applyNumberFormat="1" applyFont="1" applyBorder="1" applyAlignment="1">
      <alignment vertical="center" wrapText="1"/>
    </xf>
    <xf numFmtId="172" fontId="15" fillId="0" borderId="15" xfId="0" applyNumberFormat="1" applyFont="1" applyBorder="1" applyAlignment="1">
      <alignment vertical="center" wrapText="1"/>
    </xf>
    <xf numFmtId="172" fontId="15" fillId="0" borderId="0" xfId="0" applyNumberFormat="1" applyFont="1" applyAlignment="1">
      <alignment vertical="center" wrapText="1"/>
    </xf>
    <xf numFmtId="172" fontId="15" fillId="0" borderId="16" xfId="0" applyNumberFormat="1" applyFont="1" applyBorder="1" applyAlignment="1">
      <alignment vertical="center" wrapText="1"/>
    </xf>
    <xf numFmtId="172" fontId="11" fillId="0" borderId="0" xfId="42" applyNumberFormat="1" applyFont="1" applyAlignment="1">
      <alignment vertical="center" wrapText="1"/>
    </xf>
    <xf numFmtId="172" fontId="11" fillId="0" borderId="18" xfId="0" applyNumberFormat="1" applyFont="1" applyBorder="1" applyAlignment="1">
      <alignment vertical="center" wrapText="1"/>
    </xf>
    <xf numFmtId="172" fontId="11" fillId="0" borderId="20" xfId="0" applyNumberFormat="1" applyFont="1" applyBorder="1" applyAlignment="1">
      <alignment vertical="center" wrapText="1"/>
    </xf>
    <xf numFmtId="172" fontId="11" fillId="0" borderId="21" xfId="0" applyNumberFormat="1" applyFont="1" applyBorder="1" applyAlignment="1">
      <alignment vertical="center" wrapText="1"/>
    </xf>
    <xf numFmtId="172" fontId="15" fillId="0" borderId="27" xfId="0" applyNumberFormat="1" applyFont="1" applyBorder="1" applyAlignment="1">
      <alignment vertical="center"/>
    </xf>
    <xf numFmtId="172" fontId="15" fillId="0" borderId="28" xfId="0" applyNumberFormat="1" applyFont="1" applyBorder="1" applyAlignment="1">
      <alignment vertical="center"/>
    </xf>
    <xf numFmtId="172" fontId="11" fillId="0" borderId="29" xfId="0" applyNumberFormat="1" applyFont="1" applyBorder="1" applyAlignment="1">
      <alignment vertical="center"/>
    </xf>
    <xf numFmtId="171" fontId="15" fillId="0" borderId="10" xfId="0" applyNumberFormat="1" applyFont="1" applyBorder="1" applyAlignment="1">
      <alignment vertical="center" wrapText="1"/>
    </xf>
    <xf numFmtId="171" fontId="15" fillId="0" borderId="22" xfId="0" applyNumberFormat="1" applyFont="1" applyBorder="1" applyAlignment="1">
      <alignment vertical="center" wrapText="1"/>
    </xf>
    <xf numFmtId="171" fontId="11" fillId="0" borderId="23" xfId="0" applyNumberFormat="1" applyFont="1" applyBorder="1" applyAlignment="1">
      <alignment horizontal="center" vertical="center" wrapText="1"/>
    </xf>
    <xf numFmtId="171" fontId="11" fillId="0" borderId="12" xfId="0" applyNumberFormat="1" applyFont="1" applyBorder="1" applyAlignment="1">
      <alignment horizontal="center" vertical="center" wrapText="1"/>
    </xf>
    <xf numFmtId="171" fontId="11" fillId="0" borderId="30" xfId="0" applyNumberFormat="1" applyFont="1" applyBorder="1" applyAlignment="1">
      <alignment horizontal="center" vertical="center" wrapText="1"/>
    </xf>
    <xf numFmtId="171" fontId="11" fillId="0" borderId="31" xfId="0" applyNumberFormat="1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1" fontId="15" fillId="0" borderId="30" xfId="0" applyNumberFormat="1" applyFont="1" applyBorder="1" applyAlignment="1">
      <alignment vertical="center" wrapText="1"/>
    </xf>
    <xf numFmtId="171" fontId="15" fillId="0" borderId="32" xfId="0" applyNumberFormat="1" applyFont="1" applyBorder="1" applyAlignment="1">
      <alignment vertical="center" wrapText="1"/>
    </xf>
    <xf numFmtId="171" fontId="15" fillId="0" borderId="33" xfId="0" applyNumberFormat="1" applyFont="1" applyBorder="1" applyAlignment="1">
      <alignment vertical="center" wrapText="1"/>
    </xf>
    <xf numFmtId="171" fontId="15" fillId="0" borderId="25" xfId="0" applyNumberFormat="1" applyFont="1" applyBorder="1" applyAlignment="1">
      <alignment horizontal="center" vertical="center" wrapText="1"/>
    </xf>
    <xf numFmtId="171" fontId="15" fillId="0" borderId="31" xfId="0" applyNumberFormat="1" applyFont="1" applyBorder="1" applyAlignment="1">
      <alignment horizontal="center" vertical="center" wrapText="1"/>
    </xf>
    <xf numFmtId="171" fontId="15" fillId="0" borderId="22" xfId="0" applyNumberFormat="1" applyFont="1" applyBorder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 vertical="center" wrapText="1"/>
    </xf>
    <xf numFmtId="171" fontId="15" fillId="0" borderId="22" xfId="0" applyNumberFormat="1" applyFont="1" applyBorder="1" applyAlignment="1">
      <alignment horizontal="center" vertical="center" wrapText="1"/>
    </xf>
    <xf numFmtId="171" fontId="15" fillId="0" borderId="22" xfId="0" applyNumberFormat="1" applyFont="1" applyBorder="1" applyAlignment="1">
      <alignment horizontal="center" vertical="center" wrapText="1"/>
    </xf>
    <xf numFmtId="171" fontId="1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15" fillId="0" borderId="0" xfId="0" applyNumberFormat="1" applyFont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15" fillId="0" borderId="10" xfId="0" applyNumberFormat="1" applyFont="1" applyBorder="1" applyAlignment="1">
      <alignment vertical="center" wrapText="1"/>
    </xf>
    <xf numFmtId="171" fontId="11" fillId="0" borderId="3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" fillId="0" borderId="10" xfId="42" applyNumberFormat="1" applyFont="1" applyBorder="1" applyAlignment="1">
      <alignment horizontal="center" vertical="center" wrapText="1"/>
    </xf>
    <xf numFmtId="166" fontId="1" fillId="0" borderId="10" xfId="42" applyNumberFormat="1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166" fontId="1" fillId="0" borderId="10" xfId="42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166" fontId="2" fillId="0" borderId="0" xfId="42" applyNumberFormat="1" applyFont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/>
    </xf>
    <xf numFmtId="166" fontId="22" fillId="0" borderId="0" xfId="42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166" fontId="6" fillId="0" borderId="0" xfId="42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6" fontId="2" fillId="0" borderId="0" xfId="42" applyNumberFormat="1" applyFont="1" applyAlignment="1" applyProtection="1">
      <alignment vertical="center"/>
      <protection locked="0"/>
    </xf>
    <xf numFmtId="3" fontId="2" fillId="0" borderId="0" xfId="42" applyNumberFormat="1" applyFont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172" fontId="0" fillId="0" borderId="11" xfId="0" applyNumberFormat="1" applyBorder="1" applyAlignment="1">
      <alignment vertical="center" wrapText="1"/>
    </xf>
    <xf numFmtId="172" fontId="0" fillId="0" borderId="17" xfId="0" applyNumberFormat="1" applyBorder="1" applyAlignment="1">
      <alignment vertical="center" wrapText="1"/>
    </xf>
    <xf numFmtId="172" fontId="0" fillId="0" borderId="24" xfId="0" applyNumberFormat="1" applyBorder="1" applyAlignment="1">
      <alignment vertical="center" wrapText="1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6" xfId="0" applyNumberForma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72" fontId="19" fillId="0" borderId="11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172" fontId="19" fillId="0" borderId="18" xfId="0" applyNumberFormat="1" applyFont="1" applyBorder="1" applyAlignment="1">
      <alignment/>
    </xf>
    <xf numFmtId="172" fontId="19" fillId="0" borderId="20" xfId="0" applyNumberFormat="1" applyFont="1" applyBorder="1" applyAlignment="1">
      <alignment/>
    </xf>
    <xf numFmtId="172" fontId="19" fillId="0" borderId="21" xfId="0" applyNumberFormat="1" applyFont="1" applyBorder="1" applyAlignment="1">
      <alignment/>
    </xf>
    <xf numFmtId="171" fontId="15" fillId="0" borderId="0" xfId="0" applyNumberFormat="1" applyFont="1" applyBorder="1" applyAlignment="1">
      <alignment vertical="center"/>
    </xf>
    <xf numFmtId="166" fontId="6" fillId="0" borderId="0" xfId="42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2" fontId="15" fillId="0" borderId="34" xfId="0" applyNumberFormat="1" applyFont="1" applyBorder="1" applyAlignment="1">
      <alignment vertical="center"/>
    </xf>
    <xf numFmtId="172" fontId="15" fillId="0" borderId="15" xfId="0" applyNumberFormat="1" applyFont="1" applyBorder="1" applyAlignment="1">
      <alignment vertical="center"/>
    </xf>
    <xf numFmtId="172" fontId="15" fillId="0" borderId="35" xfId="0" applyNumberFormat="1" applyFont="1" applyBorder="1" applyAlignment="1">
      <alignment vertical="center"/>
    </xf>
    <xf numFmtId="172" fontId="15" fillId="0" borderId="0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22" xfId="0" applyNumberFormat="1" applyFont="1" applyBorder="1" applyAlignment="1">
      <alignment horizontal="center" vertical="center" wrapText="1"/>
    </xf>
    <xf numFmtId="172" fontId="11" fillId="0" borderId="0" xfId="42" applyNumberFormat="1" applyFont="1" applyBorder="1" applyAlignment="1">
      <alignment horizontal="center" vertical="center" wrapText="1"/>
    </xf>
    <xf numFmtId="172" fontId="11" fillId="0" borderId="0" xfId="42" applyNumberFormat="1" applyFont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3" fontId="6" fillId="0" borderId="0" xfId="42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42" applyNumberFormat="1" applyFont="1" applyBorder="1" applyAlignment="1">
      <alignment horizontal="right" vertical="center"/>
    </xf>
    <xf numFmtId="3" fontId="2" fillId="0" borderId="0" xfId="42" applyNumberFormat="1" applyFont="1" applyAlignment="1">
      <alignment horizontal="right" vertical="center"/>
    </xf>
    <xf numFmtId="0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3" fontId="22" fillId="0" borderId="0" xfId="42" applyNumberFormat="1" applyFont="1" applyAlignment="1">
      <alignment horizontal="right" vertical="center"/>
    </xf>
    <xf numFmtId="0" fontId="25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right" vertical="center" wrapText="1"/>
    </xf>
    <xf numFmtId="171" fontId="16" fillId="0" borderId="34" xfId="42" applyNumberFormat="1" applyFont="1" applyBorder="1" applyAlignment="1">
      <alignment horizontal="center" vertical="center" wrapText="1"/>
    </xf>
    <xf numFmtId="171" fontId="16" fillId="0" borderId="0" xfId="42" applyNumberFormat="1" applyFont="1" applyBorder="1" applyAlignment="1">
      <alignment horizontal="center" vertical="center" wrapText="1"/>
    </xf>
    <xf numFmtId="171" fontId="16" fillId="0" borderId="37" xfId="42" applyNumberFormat="1" applyFont="1" applyBorder="1" applyAlignment="1">
      <alignment horizontal="center" vertical="center" wrapText="1"/>
    </xf>
    <xf numFmtId="171" fontId="16" fillId="0" borderId="38" xfId="42" applyNumberFormat="1" applyFont="1" applyBorder="1" applyAlignment="1">
      <alignment horizontal="center" vertical="center"/>
    </xf>
    <xf numFmtId="171" fontId="16" fillId="0" borderId="39" xfId="42" applyNumberFormat="1" applyFont="1" applyBorder="1" applyAlignment="1">
      <alignment horizontal="center" vertical="center"/>
    </xf>
    <xf numFmtId="171" fontId="16" fillId="0" borderId="40" xfId="42" applyNumberFormat="1" applyFont="1" applyBorder="1" applyAlignment="1">
      <alignment horizontal="center" vertical="center"/>
    </xf>
    <xf numFmtId="171" fontId="11" fillId="0" borderId="10" xfId="42" applyNumberFormat="1" applyFont="1" applyBorder="1" applyAlignment="1">
      <alignment horizontal="right" vertical="center"/>
    </xf>
    <xf numFmtId="171" fontId="16" fillId="0" borderId="25" xfId="42" applyNumberFormat="1" applyFont="1" applyBorder="1" applyAlignment="1">
      <alignment horizontal="center" vertical="center" wrapText="1"/>
    </xf>
    <xf numFmtId="171" fontId="16" fillId="0" borderId="36" xfId="42" applyNumberFormat="1" applyFont="1" applyBorder="1" applyAlignment="1">
      <alignment horizontal="center" vertical="center" wrapText="1"/>
    </xf>
    <xf numFmtId="171" fontId="16" fillId="0" borderId="41" xfId="42" applyNumberFormat="1" applyFont="1" applyBorder="1" applyAlignment="1">
      <alignment horizontal="center" vertical="center" wrapText="1"/>
    </xf>
    <xf numFmtId="171" fontId="16" fillId="0" borderId="25" xfId="42" applyNumberFormat="1" applyFont="1" applyBorder="1" applyAlignment="1">
      <alignment horizontal="center" vertical="center"/>
    </xf>
    <xf numFmtId="171" fontId="16" fillId="0" borderId="36" xfId="42" applyNumberFormat="1" applyFont="1" applyBorder="1" applyAlignment="1">
      <alignment horizontal="center" vertical="center"/>
    </xf>
    <xf numFmtId="171" fontId="16" fillId="0" borderId="41" xfId="42" applyNumberFormat="1" applyFont="1" applyBorder="1" applyAlignment="1">
      <alignment horizontal="center" vertical="center"/>
    </xf>
    <xf numFmtId="171" fontId="16" fillId="0" borderId="34" xfId="42" applyNumberFormat="1" applyFont="1" applyBorder="1" applyAlignment="1">
      <alignment horizontal="center" vertical="center"/>
    </xf>
    <xf numFmtId="171" fontId="16" fillId="0" borderId="0" xfId="42" applyNumberFormat="1" applyFont="1" applyBorder="1" applyAlignment="1">
      <alignment horizontal="center" vertical="center"/>
    </xf>
    <xf numFmtId="171" fontId="16" fillId="0" borderId="37" xfId="42" applyNumberFormat="1" applyFont="1" applyBorder="1" applyAlignment="1">
      <alignment horizontal="center" vertical="center"/>
    </xf>
    <xf numFmtId="171" fontId="18" fillId="0" borderId="10" xfId="42" applyNumberFormat="1" applyFont="1" applyBorder="1" applyAlignment="1">
      <alignment horizontal="center" vertical="center" wrapText="1"/>
    </xf>
    <xf numFmtId="171" fontId="16" fillId="0" borderId="38" xfId="42" applyNumberFormat="1" applyFont="1" applyBorder="1" applyAlignment="1">
      <alignment horizontal="center" vertical="center" wrapText="1"/>
    </xf>
    <xf numFmtId="171" fontId="16" fillId="0" borderId="39" xfId="42" applyNumberFormat="1" applyFont="1" applyBorder="1" applyAlignment="1">
      <alignment horizontal="center" vertical="center" wrapText="1"/>
    </xf>
    <xf numFmtId="171" fontId="16" fillId="0" borderId="40" xfId="42" applyNumberFormat="1" applyFont="1" applyBorder="1" applyAlignment="1">
      <alignment horizontal="center" vertical="center" wrapText="1"/>
    </xf>
    <xf numFmtId="171" fontId="11" fillId="0" borderId="10" xfId="42" applyNumberFormat="1" applyFont="1" applyBorder="1" applyAlignment="1">
      <alignment horizontal="right" vertical="center" wrapText="1"/>
    </xf>
    <xf numFmtId="171" fontId="17" fillId="0" borderId="10" xfId="42" applyNumberFormat="1" applyFont="1" applyBorder="1" applyAlignment="1">
      <alignment horizontal="center" vertical="center" wrapText="1"/>
    </xf>
    <xf numFmtId="171" fontId="11" fillId="0" borderId="10" xfId="42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right"/>
    </xf>
    <xf numFmtId="171" fontId="16" fillId="0" borderId="43" xfId="42" applyNumberFormat="1" applyFont="1" applyBorder="1" applyAlignment="1">
      <alignment horizontal="right"/>
    </xf>
    <xf numFmtId="171" fontId="17" fillId="0" borderId="10" xfId="42" applyNumberFormat="1" applyFont="1" applyBorder="1" applyAlignment="1">
      <alignment horizontal="center"/>
    </xf>
    <xf numFmtId="171" fontId="16" fillId="0" borderId="25" xfId="42" applyNumberFormat="1" applyFont="1" applyBorder="1" applyAlignment="1">
      <alignment horizontal="center"/>
    </xf>
    <xf numFmtId="171" fontId="16" fillId="0" borderId="36" xfId="42" applyNumberFormat="1" applyFont="1" applyBorder="1" applyAlignment="1">
      <alignment horizontal="center"/>
    </xf>
    <xf numFmtId="171" fontId="16" fillId="0" borderId="41" xfId="42" applyNumberFormat="1" applyFont="1" applyBorder="1" applyAlignment="1">
      <alignment horizontal="center"/>
    </xf>
    <xf numFmtId="171" fontId="16" fillId="0" borderId="34" xfId="42" applyNumberFormat="1" applyFont="1" applyBorder="1" applyAlignment="1">
      <alignment horizontal="center"/>
    </xf>
    <xf numFmtId="171" fontId="16" fillId="0" borderId="0" xfId="42" applyNumberFormat="1" applyFont="1" applyBorder="1" applyAlignment="1">
      <alignment horizontal="center"/>
    </xf>
    <xf numFmtId="171" fontId="16" fillId="0" borderId="37" xfId="42" applyNumberFormat="1" applyFont="1" applyBorder="1" applyAlignment="1">
      <alignment horizontal="center"/>
    </xf>
    <xf numFmtId="171" fontId="16" fillId="0" borderId="38" xfId="42" applyNumberFormat="1" applyFont="1" applyBorder="1" applyAlignment="1">
      <alignment horizontal="center"/>
    </xf>
    <xf numFmtId="171" fontId="16" fillId="0" borderId="39" xfId="42" applyNumberFormat="1" applyFont="1" applyBorder="1" applyAlignment="1">
      <alignment horizontal="center"/>
    </xf>
    <xf numFmtId="171" fontId="16" fillId="0" borderId="40" xfId="42" applyNumberFormat="1" applyFont="1" applyBorder="1" applyAlignment="1">
      <alignment horizontal="center"/>
    </xf>
    <xf numFmtId="171" fontId="16" fillId="0" borderId="38" xfId="42" applyNumberFormat="1" applyFont="1" applyBorder="1" applyAlignment="1">
      <alignment horizontal="right"/>
    </xf>
    <xf numFmtId="171" fontId="16" fillId="0" borderId="39" xfId="42" applyNumberFormat="1" applyFont="1" applyBorder="1" applyAlignment="1">
      <alignment horizontal="right"/>
    </xf>
    <xf numFmtId="171" fontId="16" fillId="0" borderId="40" xfId="42" applyNumberFormat="1" applyFont="1" applyBorder="1" applyAlignment="1">
      <alignment horizontal="right"/>
    </xf>
    <xf numFmtId="171" fontId="11" fillId="0" borderId="43" xfId="42" applyNumberFormat="1" applyFont="1" applyBorder="1" applyAlignment="1">
      <alignment horizontal="right"/>
    </xf>
    <xf numFmtId="172" fontId="11" fillId="0" borderId="34" xfId="42" applyNumberFormat="1" applyFont="1" applyBorder="1" applyAlignment="1">
      <alignment horizontal="center" vertical="center" wrapText="1"/>
    </xf>
    <xf numFmtId="172" fontId="11" fillId="0" borderId="44" xfId="42" applyNumberFormat="1" applyFont="1" applyBorder="1" applyAlignment="1">
      <alignment horizontal="center" vertical="center" wrapText="1"/>
    </xf>
    <xf numFmtId="171" fontId="16" fillId="0" borderId="34" xfId="42" applyNumberFormat="1" applyFont="1" applyBorder="1" applyAlignment="1">
      <alignment horizontal="right" vertical="center" wrapText="1"/>
    </xf>
    <xf numFmtId="171" fontId="16" fillId="0" borderId="0" xfId="42" applyNumberFormat="1" applyFont="1" applyBorder="1" applyAlignment="1">
      <alignment horizontal="right" vertical="center" wrapText="1"/>
    </xf>
    <xf numFmtId="171" fontId="16" fillId="0" borderId="10" xfId="42" applyNumberFormat="1" applyFont="1" applyBorder="1" applyAlignment="1">
      <alignment horizontal="center" vertical="center" wrapText="1"/>
    </xf>
    <xf numFmtId="171" fontId="16" fillId="0" borderId="22" xfId="42" applyNumberFormat="1" applyFont="1" applyBorder="1" applyAlignment="1">
      <alignment horizontal="center" vertical="center" wrapText="1"/>
    </xf>
    <xf numFmtId="171" fontId="16" fillId="0" borderId="45" xfId="42" applyNumberFormat="1" applyFont="1" applyBorder="1" applyAlignment="1">
      <alignment horizontal="center" vertical="center" wrapText="1"/>
    </xf>
    <xf numFmtId="171" fontId="16" fillId="0" borderId="23" xfId="42" applyNumberFormat="1" applyFont="1" applyBorder="1" applyAlignment="1">
      <alignment horizontal="center" vertical="center" wrapText="1"/>
    </xf>
    <xf numFmtId="171" fontId="11" fillId="0" borderId="10" xfId="42" applyNumberFormat="1" applyFont="1" applyBorder="1" applyAlignment="1">
      <alignment horizontal="right"/>
    </xf>
    <xf numFmtId="166" fontId="21" fillId="0" borderId="10" xfId="42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z val="12"/>
      </font>
      <border/>
    </dxf>
    <dxf>
      <numFmt numFmtId="171" formatCode="#,##0.000,,\ ;"/>
      <border/>
    </dxf>
    <dxf>
      <alignment vertical="center" wrapText="1" readingOrder="0"/>
      <border/>
    </dxf>
    <dxf>
      <font>
        <b/>
      </font>
      <border/>
    </dxf>
    <dxf>
      <alignment vertical="center" readingOrder="0"/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bottom style="thin"/>
      </border>
    </dxf>
    <dxf>
      <alignment wrapText="1" readingOrder="0"/>
      <border/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numFmt numFmtId="172" formatCode="0.000,,\ ;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pivotCacheDefinition" Target="pivotCache/pivotCacheDefinition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9525</xdr:rowOff>
    </xdr:from>
    <xdr:to>
      <xdr:col>9</xdr:col>
      <xdr:colOff>609600</xdr:colOff>
      <xdr:row>15</xdr:row>
      <xdr:rowOff>114300</xdr:rowOff>
    </xdr:to>
    <xdr:sp>
      <xdr:nvSpPr>
        <xdr:cNvPr id="1" name="WordArt 5"/>
        <xdr:cNvSpPr>
          <a:spLocks/>
        </xdr:cNvSpPr>
      </xdr:nvSpPr>
      <xdr:spPr>
        <a:xfrm>
          <a:off x="1914525" y="1790700"/>
          <a:ext cx="3590925" cy="752475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STATUS REPORTCOMMITMENTS &amp; DISBURSEMENTS</a:t>
          </a:r>
        </a:p>
      </xdr:txBody>
    </xdr:sp>
    <xdr:clientData/>
  </xdr:twoCellAnchor>
  <xdr:twoCellAnchor>
    <xdr:from>
      <xdr:col>2</xdr:col>
      <xdr:colOff>457200</xdr:colOff>
      <xdr:row>23</xdr:row>
      <xdr:rowOff>0</xdr:rowOff>
    </xdr:from>
    <xdr:to>
      <xdr:col>11</xdr:col>
      <xdr:colOff>228600</xdr:colOff>
      <xdr:row>26</xdr:row>
      <xdr:rowOff>9525</xdr:rowOff>
    </xdr:to>
    <xdr:sp>
      <xdr:nvSpPr>
        <xdr:cNvPr id="2" name="WordArt 6"/>
        <xdr:cNvSpPr>
          <a:spLocks/>
        </xdr:cNvSpPr>
      </xdr:nvSpPr>
      <xdr:spPr>
        <a:xfrm>
          <a:off x="1085850" y="3724275"/>
          <a:ext cx="5257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ECONOMIC AFFAIRS DIVISION</a:t>
          </a:r>
        </a:p>
      </xdr:txBody>
    </xdr:sp>
    <xdr:clientData/>
  </xdr:twoCellAnchor>
  <xdr:twoCellAnchor>
    <xdr:from>
      <xdr:col>2</xdr:col>
      <xdr:colOff>609600</xdr:colOff>
      <xdr:row>7</xdr:row>
      <xdr:rowOff>142875</xdr:rowOff>
    </xdr:from>
    <xdr:to>
      <xdr:col>11</xdr:col>
      <xdr:colOff>19050</xdr:colOff>
      <xdr:row>36</xdr:row>
      <xdr:rowOff>9525</xdr:rowOff>
    </xdr:to>
    <xdr:sp>
      <xdr:nvSpPr>
        <xdr:cNvPr id="3" name="WordArt 7"/>
        <xdr:cNvSpPr>
          <a:spLocks/>
        </xdr:cNvSpPr>
      </xdr:nvSpPr>
      <xdr:spPr>
        <a:xfrm>
          <a:off x="1238250" y="1276350"/>
          <a:ext cx="4895850" cy="45624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1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FOREIGN ECONOMIC ASSISTANCE</a:t>
          </a:r>
        </a:p>
      </xdr:txBody>
    </xdr:sp>
    <xdr:clientData/>
  </xdr:twoCellAnchor>
  <xdr:twoCellAnchor>
    <xdr:from>
      <xdr:col>5</xdr:col>
      <xdr:colOff>66675</xdr:colOff>
      <xdr:row>27</xdr:row>
      <xdr:rowOff>0</xdr:rowOff>
    </xdr:from>
    <xdr:to>
      <xdr:col>9</xdr:col>
      <xdr:colOff>76200</xdr:colOff>
      <xdr:row>29</xdr:row>
      <xdr:rowOff>38100</xdr:rowOff>
    </xdr:to>
    <xdr:sp>
      <xdr:nvSpPr>
        <xdr:cNvPr id="4" name="WordArt 8"/>
        <xdr:cNvSpPr>
          <a:spLocks/>
        </xdr:cNvSpPr>
      </xdr:nvSpPr>
      <xdr:spPr>
        <a:xfrm>
          <a:off x="2524125" y="4371975"/>
          <a:ext cx="2447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latin typeface="Verdana"/>
              <a:cs typeface="Verdana"/>
            </a:rPr>
            <a:t>R &amp; S WING / COMPUTER CENTRE</a:t>
          </a:r>
        </a:p>
      </xdr:txBody>
    </xdr:sp>
    <xdr:clientData/>
  </xdr:twoCellAnchor>
  <xdr:twoCellAnchor>
    <xdr:from>
      <xdr:col>4</xdr:col>
      <xdr:colOff>457200</xdr:colOff>
      <xdr:row>16</xdr:row>
      <xdr:rowOff>133350</xdr:rowOff>
    </xdr:from>
    <xdr:to>
      <xdr:col>9</xdr:col>
      <xdr:colOff>304800</xdr:colOff>
      <xdr:row>21</xdr:row>
      <xdr:rowOff>133350</xdr:rowOff>
    </xdr:to>
    <xdr:sp>
      <xdr:nvSpPr>
        <xdr:cNvPr id="5" name="WordArt 9"/>
        <xdr:cNvSpPr>
          <a:spLocks/>
        </xdr:cNvSpPr>
      </xdr:nvSpPr>
      <xdr:spPr>
        <a:xfrm>
          <a:off x="2305050" y="2724150"/>
          <a:ext cx="2895600" cy="8096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i="1" kern="10" spc="0">
              <a:ln w="9525" cmpd="sng">
                <a:solidFill>
                  <a:srgbClr val="996600"/>
                </a:solidFill>
                <a:headEnd type="none"/>
                <a:tailEnd type="none"/>
              </a:ln>
              <a:solidFill>
                <a:srgbClr val="996600"/>
              </a:solidFill>
              <a:latin typeface="+mn-lt"/>
              <a:cs typeface="+mn-lt"/>
            </a:rPr>
            <a:t>JULY - JUNE2006 - 07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9525</xdr:rowOff>
    </xdr:from>
    <xdr:to>
      <xdr:col>4</xdr:col>
      <xdr:colOff>2143125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5572125" y="781050"/>
          <a:ext cx="19240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E:     AGENCY - WISE  PROFILE  </a:t>
          </a:r>
        </a:p>
      </xdr:txBody>
    </xdr:sp>
    <xdr:clientData/>
  </xdr:twoCellAnchor>
  <xdr:twoCellAnchor>
    <xdr:from>
      <xdr:col>0</xdr:col>
      <xdr:colOff>514350</xdr:colOff>
      <xdr:row>2</xdr:row>
      <xdr:rowOff>28575</xdr:rowOff>
    </xdr:from>
    <xdr:to>
      <xdr:col>0</xdr:col>
      <xdr:colOff>1571625</xdr:colOff>
      <xdr:row>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514350" y="638175"/>
          <a:ext cx="10572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     SUMMARIES</a:t>
          </a:r>
        </a:p>
      </xdr:txBody>
    </xdr:sp>
    <xdr:clientData/>
  </xdr:twoCellAnchor>
  <xdr:twoCellAnchor>
    <xdr:from>
      <xdr:col>0</xdr:col>
      <xdr:colOff>390525</xdr:colOff>
      <xdr:row>16</xdr:row>
      <xdr:rowOff>38100</xdr:rowOff>
    </xdr:from>
    <xdr:to>
      <xdr:col>0</xdr:col>
      <xdr:colOff>1962150</xdr:colOff>
      <xdr:row>16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390525" y="2914650"/>
          <a:ext cx="15716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     FRESH COMMITMENTS</a:t>
          </a:r>
        </a:p>
      </xdr:txBody>
    </xdr:sp>
    <xdr:clientData/>
  </xdr:twoCellAnchor>
  <xdr:twoCellAnchor>
    <xdr:from>
      <xdr:col>0</xdr:col>
      <xdr:colOff>390525</xdr:colOff>
      <xdr:row>17</xdr:row>
      <xdr:rowOff>47625</xdr:rowOff>
    </xdr:from>
    <xdr:to>
      <xdr:col>0</xdr:col>
      <xdr:colOff>1981200</xdr:colOff>
      <xdr:row>17</xdr:row>
      <xdr:rowOff>161925</xdr:rowOff>
    </xdr:to>
    <xdr:sp>
      <xdr:nvSpPr>
        <xdr:cNvPr id="4" name="WordArt 4"/>
        <xdr:cNvSpPr>
          <a:spLocks/>
        </xdr:cNvSpPr>
      </xdr:nvSpPr>
      <xdr:spPr>
        <a:xfrm>
          <a:off x="390525" y="3086100"/>
          <a:ext cx="15906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     DONOR -WISE PROFILE</a:t>
          </a:r>
        </a:p>
      </xdr:txBody>
    </xdr:sp>
    <xdr:clientData/>
  </xdr:twoCellAnchor>
  <xdr:twoCellAnchor>
    <xdr:from>
      <xdr:col>2</xdr:col>
      <xdr:colOff>428625</xdr:colOff>
      <xdr:row>13</xdr:row>
      <xdr:rowOff>9525</xdr:rowOff>
    </xdr:from>
    <xdr:to>
      <xdr:col>2</xdr:col>
      <xdr:colOff>2085975</xdr:colOff>
      <xdr:row>13</xdr:row>
      <xdr:rowOff>142875</xdr:rowOff>
    </xdr:to>
    <xdr:sp>
      <xdr:nvSpPr>
        <xdr:cNvPr id="5" name="WordArt 5"/>
        <xdr:cNvSpPr>
          <a:spLocks/>
        </xdr:cNvSpPr>
      </xdr:nvSpPr>
      <xdr:spPr>
        <a:xfrm>
          <a:off x="3105150" y="2400300"/>
          <a:ext cx="1657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     SECTOR - WISE PROFILE</a:t>
          </a:r>
        </a:p>
      </xdr:txBody>
    </xdr:sp>
    <xdr:clientData/>
  </xdr:twoCellAnchor>
  <xdr:twoCellAnchor>
    <xdr:from>
      <xdr:col>0</xdr:col>
      <xdr:colOff>2190750</xdr:colOff>
      <xdr:row>0</xdr:row>
      <xdr:rowOff>47625</xdr:rowOff>
    </xdr:from>
    <xdr:to>
      <xdr:col>4</xdr:col>
      <xdr:colOff>885825</xdr:colOff>
      <xdr:row>0</xdr:row>
      <xdr:rowOff>371475</xdr:rowOff>
    </xdr:to>
    <xdr:sp>
      <xdr:nvSpPr>
        <xdr:cNvPr id="6" name="WordArt 6"/>
        <xdr:cNvSpPr>
          <a:spLocks/>
        </xdr:cNvSpPr>
      </xdr:nvSpPr>
      <xdr:spPr>
        <a:xfrm>
          <a:off x="2190750" y="47625"/>
          <a:ext cx="40481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1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370</xdr:row>
      <xdr:rowOff>0</xdr:rowOff>
    </xdr:from>
    <xdr:to>
      <xdr:col>8</xdr:col>
      <xdr:colOff>295275</xdr:colOff>
      <xdr:row>370</xdr:row>
      <xdr:rowOff>0</xdr:rowOff>
    </xdr:to>
    <xdr:sp>
      <xdr:nvSpPr>
        <xdr:cNvPr id="1" name="WordArt 3"/>
        <xdr:cNvSpPr>
          <a:spLocks/>
        </xdr:cNvSpPr>
      </xdr:nvSpPr>
      <xdr:spPr>
        <a:xfrm rot="16200000">
          <a:off x="5972175" y="64008000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>Currency ofCommitment[CC]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255</xdr:row>
      <xdr:rowOff>0</xdr:rowOff>
    </xdr:from>
    <xdr:to>
      <xdr:col>6</xdr:col>
      <xdr:colOff>295275</xdr:colOff>
      <xdr:row>255</xdr:row>
      <xdr:rowOff>0</xdr:rowOff>
    </xdr:to>
    <xdr:sp>
      <xdr:nvSpPr>
        <xdr:cNvPr id="1" name="WordArt 1"/>
        <xdr:cNvSpPr>
          <a:spLocks/>
        </xdr:cNvSpPr>
      </xdr:nvSpPr>
      <xdr:spPr>
        <a:xfrm rot="16200000">
          <a:off x="5410200" y="4725352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>Currency ofCommitment[CC]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100</xdr:row>
      <xdr:rowOff>0</xdr:rowOff>
    </xdr:from>
    <xdr:to>
      <xdr:col>6</xdr:col>
      <xdr:colOff>295275</xdr:colOff>
      <xdr:row>100</xdr:row>
      <xdr:rowOff>0</xdr:rowOff>
    </xdr:to>
    <xdr:sp>
      <xdr:nvSpPr>
        <xdr:cNvPr id="1" name="WordArt 1"/>
        <xdr:cNvSpPr>
          <a:spLocks/>
        </xdr:cNvSpPr>
      </xdr:nvSpPr>
      <xdr:spPr>
        <a:xfrm rot="16200000">
          <a:off x="5648325" y="17716500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>Currency ofCommitment[CC]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O51" sheet="C"/>
  </cacheSource>
  <cacheFields count="15">
    <cacheField name="Donor">
      <sharedItems containsBlank="1" containsMixedTypes="0" count="20">
        <s v="ADB"/>
        <s v="EU"/>
        <s v="IBRD"/>
        <s v="IDA"/>
        <s v="IDB"/>
        <s v="SAUDI ARABIA"/>
        <s v="USA"/>
        <s v="IDB(ST)"/>
        <s v="U.K."/>
        <s v="FRANCE"/>
        <s v="U.N.H.C.R"/>
        <s v="CHINA"/>
        <s v="GERMANY"/>
        <s v="JAPAN"/>
        <s v="KUWAIT"/>
        <s v="OPEC FUND"/>
        <m/>
        <s v="USAID"/>
        <s v="IDB  (S.Term)"/>
        <s v="IDB  (ST)"/>
      </sharedItems>
    </cacheField>
    <cacheField name="Type   of    Aid">
      <sharedItems containsBlank="1" containsMixedTypes="0" count="3">
        <s v="Loan"/>
        <s v="Grant"/>
        <m/>
      </sharedItems>
    </cacheField>
    <cacheField name="Project  No.">
      <sharedItems containsMixedTypes="1" containsNumber="1" containsInteger="1"/>
    </cacheField>
    <cacheField name="Name of Project / Programme">
      <sharedItems containsMixedTypes="0"/>
    </cacheField>
    <cacheField name="Signing        Date">
      <sharedItems containsMixedTypes="0"/>
    </cacheField>
    <cacheField name="Closing          Date">
      <sharedItems containsBlank="1" containsMixedTypes="0" count="28">
        <s v=" 31.12.2009 "/>
        <s v=" 30.06.2010 "/>
        <s v=" 31.12.2008 "/>
        <s v=" 31.03.2007 "/>
        <s v=" 08.12.2008 "/>
        <s v=" 31.12.2007 "/>
        <s v=" 31.03.2008 "/>
        <s v=" 25.07.2008 "/>
        <s v=" 30.06.2007 "/>
        <s v=" 31.07.2008 "/>
        <s v=" 30.09.2009 "/>
        <s v=" 20.05.2008 "/>
        <s v=" 03.08.2006 "/>
        <m/>
        <s v=" 31.12.2010 "/>
        <s v=" 30.12.2009 "/>
        <s v=" 15.06.2017 "/>
        <s v=" 30.09.2013 "/>
        <s v=" 17.04.2008 "/>
        <s v=" 31.12.2013 "/>
        <s v=" 30.12.2010 "/>
        <s v=" 31.01.2011 "/>
        <s v=" 31.03.2012 "/>
        <s v=" 15.12.2016 "/>
        <s v=" 31.12.2014 "/>
        <s v=" 31.12.2012 "/>
        <s v=" 31.03.2010 "/>
        <s v=" 30.09.2007 "/>
      </sharedItems>
    </cacheField>
    <cacheField name="Bace Currency [BC]">
      <sharedItems containsMixedTypes="0" count="8">
        <s v="USD"/>
        <s v="SDR"/>
        <s v="EUR"/>
        <s v="SAR"/>
        <s v="GBP"/>
        <s v="JPY"/>
        <s v="CNY"/>
        <s v="KWD"/>
      </sharedItems>
    </cacheField>
    <cacheField name="Amount Committed in                      BC">
      <sharedItems containsSemiMixedTypes="0" containsString="0" containsMixedTypes="0" containsNumber="1"/>
    </cacheField>
    <cacheField name="Amount Committed in                      $">
      <sharedItems containsSemiMixedTypes="0" containsString="0" containsMixedTypes="0" containsNumber="1"/>
    </cacheField>
    <cacheField name="Executing Agency">
      <sharedItems containsMixedTypes="0" count="23">
        <s v="BALUCHISTAN"/>
        <s v="BALOCHISTAN"/>
        <s v="FINANCE"/>
        <s v="SIND"/>
        <s v="PUNJAB-"/>
        <s v="N.W.F.P"/>
        <s v="SINDH"/>
        <s v="FOOD, AGRI. &amp; LIVEST"/>
        <s v="STATES&amp;FRON. REG DIV"/>
        <s v="ERRA"/>
        <s v="PETROL. &amp; NAT RESOUR"/>
        <s v="WAPDA(POWER)"/>
        <s v="PUNJAB"/>
        <s v="METROLOGICAL DEPTT."/>
        <s v="LABOUR &amp; MANPOWER"/>
        <s v="KANA"/>
        <s v="HEALTH"/>
        <s v="KASHMIR AFF &amp; NOR AR"/>
        <s v="COMMON (HEALTH,PROV)"/>
        <s v="N.H.A"/>
        <s v="RAILWAYS"/>
        <s v="MISC."/>
        <s v="NARCOTICS CONTROL"/>
      </sharedItems>
    </cacheField>
    <cacheField name="Kind of Aid">
      <sharedItems containsMixedTypes="0" count="5">
        <s v="NON-PROJECT AID "/>
        <s v="OTHER AID"/>
        <s v="PROJECT AID"/>
        <s v="NON-PROJECT AID"/>
        <s v="OTHER AID "/>
      </sharedItems>
    </cacheField>
    <cacheField name="PURPOSE">
      <sharedItems containsBlank="1" containsMixedTypes="0" count="20">
        <s v="BOP/Cash"/>
        <s v="Commodity"/>
        <s v="Earthquake R.A."/>
        <s v="Short Term Cr."/>
        <s v="Afghan R.R.A."/>
        <s v="Project "/>
        <m/>
        <s v="BOP-CASH"/>
        <s v="Afghan Refugees"/>
        <s v="BOP / CASH"/>
        <s v="PROJECT"/>
        <s v=" [BOP/CASH]"/>
        <s v="Short-Term Cr."/>
        <s v="AFGHAN REFUGEES R.A."/>
        <s v="Earthquake"/>
        <s v="[BOP/CASH]"/>
        <s v=" IDB(ST)"/>
        <s v=" EARTHQUAKE R.A."/>
        <s v="PROJECT AID"/>
        <s v="OTHER AID - IDB(ST)"/>
      </sharedItems>
    </cacheField>
    <cacheField name="Sector">
      <sharedItems containsMixedTypes="0" count="14">
        <s v="BOP/Cash"/>
        <s v="Non-Food"/>
        <s v="Earthquake R.A."/>
        <s v="FUEL"/>
        <s v="Afghan R.R.A."/>
        <s v="GOVERNANCE, RESEARCH &amp; STATISTICS"/>
        <s v="POWER"/>
        <s v="AGRICULTURE"/>
        <s v="MANPOWER, EMPLOYMENT &amp; HRD"/>
        <s v="HEALTH &amp; NUTRITION"/>
        <s v="EDUCATION &amp; TRAINING"/>
        <s v="TRANSPORT &amp; COMMUNICATION"/>
        <s v="RURAL DEVELOPMENT &amp; POVERTY REDUCTION"/>
        <s v="Non-Project"/>
      </sharedItems>
    </cacheField>
    <cacheField name="Financing Source">
      <sharedItems containsBlank="1" containsMixedTypes="0" count="3">
        <s v="MULTILATERAL"/>
        <s v="BILATERAL"/>
        <m/>
      </sharedItems>
    </cacheField>
    <cacheField name="DEBTOR_FINANCE_AGENT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V385" sheet="P"/>
  </cacheSource>
  <cacheFields count="20">
    <cacheField name="Donor">
      <sharedItems containsMixedTypes="0" count="30">
        <s v="ADB"/>
        <s v="AUSTRALIA"/>
        <s v="CANADA"/>
        <s v="CHINA"/>
        <s v="EIB"/>
        <s v="EU"/>
        <s v="FRANCE"/>
        <s v="GERMANY"/>
        <s v="IBRD"/>
        <s v="IDA"/>
        <s v="IDB"/>
        <s v="IDB (S.Term)"/>
        <s v="IFAD"/>
        <s v="JAPAN"/>
        <s v="KOREA"/>
        <s v="KUWAIT"/>
        <s v="NETHERLANDS"/>
        <s v="NORWAY"/>
        <s v="OMAN"/>
        <s v="OPEC FUND"/>
        <s v="SAUDI ARABIA"/>
        <s v="SWITZERLAND"/>
        <s v="U.A.E."/>
        <s v="U.K."/>
        <s v="U.N.D.P"/>
        <s v="U.N.F.P.A"/>
        <s v="U.N.H.C.R"/>
        <s v="USA"/>
        <s v="W.F.P"/>
        <s v="IDB  (S.Term)"/>
      </sharedItems>
    </cacheField>
    <cacheField name="Type of Aid">
      <sharedItems containsMixedTypes="0" count="2">
        <s v="Grant"/>
        <s v="Loan"/>
      </sharedItems>
    </cacheField>
    <cacheField name="Project            No.">
      <sharedItems containsMixedTypes="1" containsNumber="1" containsInteger="1"/>
    </cacheField>
    <cacheField name="Name of Project / Programme">
      <sharedItems containsMixedTypes="0"/>
    </cacheField>
    <cacheField name="Signing">
      <sharedItems containsMixedTypes="0"/>
    </cacheField>
    <cacheField name="Closing">
      <sharedItems containsMixedTypes="0"/>
    </cacheField>
    <cacheField name="Currency">
      <sharedItems containsMixedTypes="0" count="16">
        <s v="USD"/>
        <s v="SDR"/>
        <s v="JPY"/>
        <s v="AUD"/>
        <s v="CAD"/>
        <s v="CNY"/>
        <s v="EUR"/>
        <s v="DEM"/>
        <s v="GBP"/>
        <s v="IDN"/>
        <s v="KRW"/>
        <s v="KWD"/>
        <s v="NOK"/>
        <s v="SAR"/>
        <s v="CHF"/>
        <s v="AED"/>
      </sharedItems>
    </cacheField>
    <cacheField name="Amount Committed">
      <sharedItems containsSemiMixedTypes="0" containsString="0" containsMixedTypes="0" containsNumber="1"/>
    </cacheField>
    <cacheField name="Undisbursed">
      <sharedItems containsMixedTypes="1" containsNumber="1"/>
    </cacheField>
    <cacheField name="Disbursement">
      <sharedItems containsMixedTypes="1" containsNumber="1"/>
    </cacheField>
    <cacheField name="Undisbursed2">
      <sharedItems containsMixedTypes="1" containsNumber="1"/>
    </cacheField>
    <cacheField name="Undisbursed3">
      <sharedItems containsMixedTypes="1" containsNumber="1"/>
    </cacheField>
    <cacheField name="Disbursement2">
      <sharedItems containsMixedTypes="1" containsNumber="1"/>
    </cacheField>
    <cacheField name="Undisbursed4">
      <sharedItems containsMixedTypes="1" containsNumber="1"/>
    </cacheField>
    <cacheField name="Executing Agency">
      <sharedItems containsMixedTypes="0"/>
    </cacheField>
    <cacheField name="Kind of Aid">
      <sharedItems containsMixedTypes="0" count="6">
        <s v="OTHER AID"/>
        <s v="PROJECT AID"/>
        <s v="NON-PROJECT AID"/>
        <s v="NON-PROJECT AID "/>
        <s v="OTHER AID "/>
        <s v="Food Aid"/>
      </sharedItems>
    </cacheField>
    <cacheField name="Purpose">
      <sharedItems containsMixedTypes="0" count="10">
        <s v="Earthquake R.A."/>
        <s v="Project "/>
        <s v="BOP/Cash"/>
        <s v="Short Term Cr."/>
        <s v="Commodity"/>
        <s v="Afghan R.R.A."/>
        <s v="Food"/>
        <s v="BOP-CASH"/>
        <s v="Project"/>
        <s v="Short-Term Cr."/>
      </sharedItems>
    </cacheField>
    <cacheField name=" Economic Sector">
      <sharedItems containsMixedTypes="0" count="25">
        <s v="EARTHQUAKE R.A."/>
        <s v="POWER"/>
        <s v="AGRICULTURE"/>
        <s v="WATER"/>
        <s v="RURAL DEVELOPMENT &amp; POVERTY REDUCTION"/>
        <s v="EDUCATION &amp; TRAINING"/>
        <s v="HEALTH &amp; NUTRITION"/>
        <s v="GOVERNANCE, RESEARCH &amp; STATISTICS"/>
        <s v="PHYSICAL PLANNING &amp; HOUSING"/>
        <s v="BOP/CASH"/>
        <s v="TRANSPORT &amp; COMMUNICATION"/>
        <s v="INDUSTRY &amp; PRODUCTION"/>
        <s v="ENVIRONMENT"/>
        <s v="FUEL"/>
        <s v="SOCIAL WELFARE"/>
        <s v="UNALLOCATED"/>
        <s v="MANPOWER, EMPLOYMENT &amp; HRD"/>
        <s v="POPULATION WELFARE"/>
        <s v="WOMEN DEVELOPMENT"/>
        <s v="Non-Food"/>
        <s v="POPULATION"/>
        <s v="Short-Term Cr."/>
        <s v="Afghan R.R.A."/>
        <s v="FOOD"/>
        <s v="GOVERNANCE / RESEARCH &amp; STATISTICS"/>
      </sharedItems>
    </cacheField>
    <cacheField name="Creditor type">
      <sharedItems containsMixedTypes="0" count="2">
        <s v="Multilateral"/>
        <s v="Bilateral"/>
      </sharedItems>
    </cacheField>
    <cacheField name="Debtor finance agent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25" firstHeaderRow="1" firstDataRow="2" firstDataCol="2"/>
  <pivotFields count="15">
    <pivotField axis="axisRow" compact="0" outline="0" subtotalTop="0" showAll="0">
      <items count="21">
        <item x="0"/>
        <item x="11"/>
        <item x="1"/>
        <item x="9"/>
        <item x="12"/>
        <item x="2"/>
        <item x="3"/>
        <item x="4"/>
        <item x="7"/>
        <item x="13"/>
        <item x="14"/>
        <item x="15"/>
        <item x="5"/>
        <item x="8"/>
        <item x="10"/>
        <item x="6"/>
        <item m="1" x="18"/>
        <item m="1" x="17"/>
        <item m="1" x="16"/>
        <item m="1" x="19"/>
        <item t="default"/>
      </items>
    </pivotField>
    <pivotField axis="axisCol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</pivotFields>
  <rowFields count="2">
    <field x="13"/>
    <field x="0"/>
  </rowFields>
  <rowItems count="19">
    <i>
      <x/>
      <x v="1"/>
    </i>
    <i r="1">
      <x v="3"/>
    </i>
    <i r="1">
      <x v="4"/>
    </i>
    <i r="1">
      <x v="9"/>
    </i>
    <i r="1">
      <x v="10"/>
    </i>
    <i r="1">
      <x v="12"/>
    </i>
    <i r="1">
      <x v="13"/>
    </i>
    <i r="1">
      <x v="15"/>
    </i>
    <i t="default">
      <x/>
    </i>
    <i>
      <x v="1"/>
      <x/>
    </i>
    <i r="1">
      <x v="2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                     $" fld="8" baseField="0" baseItem="0"/>
  </dataFields>
  <formats count="34"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labelOnly="1" type="origin"/>
    </format>
    <format dxfId="6">
      <pivotArea outline="0" fieldPosition="0" axis="axisRow" dataOnly="0" field="13" labelOnly="1" type="button"/>
    </format>
    <format dxfId="6">
      <pivotArea outline="0" fieldPosition="1" axis="axisRow" dataOnly="0" field="0" labelOnly="1" type="button"/>
    </format>
    <format dxfId="6">
      <pivotArea outline="0" fieldPosition="0" axis="axisCol" dataOnly="0" field="1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Col="1" labelOnly="1"/>
    </format>
    <format dxfId="7">
      <pivotArea outline="0" fieldPosition="0" grandRow="1"/>
    </format>
    <format dxfId="7">
      <pivotArea outline="0" fieldPosition="0" dataOnly="0" grandRow="1" labelOnly="1"/>
    </format>
    <format dxfId="8">
      <pivotArea outline="0" fieldPosition="0" dataOnly="0" type="all"/>
    </format>
    <format dxfId="9">
      <pivotArea outline="0" fieldPosition="0" dataOnly="0" labelOnly="1" type="origin"/>
    </format>
    <format dxfId="9">
      <pivotArea outline="0" fieldPosition="0" axis="axisRow" dataOnly="0" field="13" labelOnly="1" type="button"/>
    </format>
    <format dxfId="9">
      <pivotArea outline="0" fieldPosition="1" axis="axisRow" dataOnly="0" field="0" labelOnly="1" type="button"/>
    </format>
    <format dxfId="9">
      <pivotArea outline="0" fieldPosition="0" axis="axisCol" dataOnly="0" field="1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grandCol="1" labelOnly="1"/>
    </format>
    <format dxfId="7">
      <pivotArea outline="0" fieldPosition="0" axis="axisRow" dataOnly="0" field="13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  <format dxfId="10">
      <pivotArea outline="0" fieldPosition="0" axis="axisRow" dataOnly="0" field="13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11">
      <pivotArea outline="0" fieldPosition="0" dataOnly="0" labelOnly="1" type="origin"/>
    </format>
    <format dxfId="11">
      <pivotArea outline="0" fieldPosition="0" axis="axisRow" dataOnly="0" field="13" labelOnly="1" type="button"/>
    </format>
    <format dxfId="11">
      <pivotArea outline="0" fieldPosition="1" axis="axisRow" dataOnly="0" field="0" labelOnly="1" type="button"/>
    </format>
    <format dxfId="11">
      <pivotArea outline="0" fieldPosition="0" axis="axisCol" dataOnly="0" field="1" labelOnly="1" type="button"/>
    </format>
    <format dxfId="11">
      <pivotArea outline="0" fieldPosition="0" dataOnly="0" labelOnly="1" type="topRight"/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O41" firstHeaderRow="1" firstDataRow="3" firstDataCol="2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1">
        <item x="5"/>
        <item m="1" x="7"/>
        <item x="0"/>
        <item x="6"/>
        <item m="1" x="8"/>
        <item m="1" x="9"/>
        <item x="1"/>
        <item x="2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2">
    <field x="18"/>
    <field x="0"/>
  </rowFields>
  <rowItems count="32">
    <i>
      <x/>
      <x v="1"/>
    </i>
    <i r="1">
      <x v="2"/>
    </i>
    <i r="1">
      <x v="3"/>
    </i>
    <i r="1">
      <x v="6"/>
    </i>
    <i r="1">
      <x v="7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7"/>
    </i>
    <i t="default">
      <x/>
    </i>
    <i>
      <x v="1"/>
      <x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9"/>
    </i>
    <i r="1">
      <x v="24"/>
    </i>
    <i r="1">
      <x v="25"/>
    </i>
    <i r="1">
      <x v="26"/>
    </i>
    <i r="1">
      <x v="28"/>
    </i>
    <i r="1">
      <x v="29"/>
    </i>
    <i t="default">
      <x v="1"/>
    </i>
    <i t="grand">
      <x/>
    </i>
  </rowItems>
  <colFields count="2">
    <field x="1"/>
    <field x="16"/>
  </colFields>
  <colItems count="13">
    <i>
      <x/>
      <x/>
    </i>
    <i r="1">
      <x v="2"/>
    </i>
    <i r="1">
      <x v="3"/>
    </i>
    <i r="1">
      <x v="6"/>
    </i>
    <i r="1">
      <x v="7"/>
    </i>
    <i t="default">
      <x/>
    </i>
    <i>
      <x v="1"/>
      <x v="2"/>
    </i>
    <i r="1">
      <x v="6"/>
    </i>
    <i r="1">
      <x v="7"/>
    </i>
    <i r="1">
      <x v="8"/>
    </i>
    <i r="1">
      <x v="9"/>
    </i>
    <i t="default">
      <x v="1"/>
    </i>
    <i t="grand">
      <x/>
    </i>
  </colItems>
  <dataFields count="1">
    <dataField name="Sum of Disbursement2" fld="12" baseField="0" baseItem="0"/>
  </dataFields>
  <formats count="8">
    <format dxfId="15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  <format dxfId="6">
      <pivotArea outline="0" fieldPosition="0" dataOnly="0" type="all"/>
    </format>
    <format dxfId="16">
      <pivotArea outline="0" fieldPosition="0" dataOnly="0" labelOnly="1">
        <references count="1">
          <reference field="18" defaultSubtotal="1" count="1">
            <x v="0"/>
          </reference>
        </references>
      </pivotArea>
    </format>
    <format dxfId="16">
      <pivotArea outline="0" fieldPosition="0" dataOnly="0" labelOnly="1">
        <references count="1">
          <reference field="18" defaultSubtotal="1" count="1">
            <x v="1"/>
          </reference>
        </references>
      </pivotArea>
    </format>
    <format dxfId="1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5" firstHeaderRow="1" firstDataRow="2" firstDataCol="1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5"/>
        <item m="1" x="7"/>
        <item x="0"/>
        <item x="6"/>
        <item m="1" x="8"/>
        <item m="1" x="9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8">
    <i>
      <x/>
    </i>
    <i>
      <x v="2"/>
    </i>
    <i>
      <x v="3"/>
    </i>
    <i>
      <x v="6"/>
    </i>
    <i>
      <x v="7"/>
    </i>
    <i>
      <x v="8"/>
    </i>
    <i>
      <x v="9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2" fld="12" baseField="0" baseItem="0"/>
  </dataFields>
  <formats count="5">
    <format dxfId="15">
      <pivotArea outline="0" fieldPosition="0" dataOnly="0" type="all"/>
    </format>
    <format dxfId="8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34" firstHeaderRow="1" firstDataRow="2" firstDataCol="3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m="1" x="5"/>
        <item x="2"/>
        <item x="0"/>
        <item x="1"/>
        <item m="1" x="4"/>
        <item m="1" x="3"/>
        <item t="default"/>
      </items>
    </pivotField>
    <pivotField axis="axisRow" compact="0" outline="0" subtotalTop="0" showAll="0" defaultSubtotal="0">
      <items count="10">
        <item x="5"/>
        <item m="1" x="7"/>
        <item x="0"/>
        <item x="6"/>
        <item m="1" x="8"/>
        <item m="1" x="9"/>
        <item x="1"/>
        <item x="2"/>
        <item x="3"/>
        <item x="4"/>
      </items>
    </pivotField>
    <pivotField axis="axisRow" compact="0" outline="0" subtotalTop="0" showAll="0">
      <items count="26">
        <item x="2"/>
        <item x="9"/>
        <item x="0"/>
        <item x="5"/>
        <item x="12"/>
        <item x="13"/>
        <item m="1" x="24"/>
        <item x="6"/>
        <item x="11"/>
        <item x="16"/>
        <item x="8"/>
        <item x="17"/>
        <item x="1"/>
        <item x="4"/>
        <item x="14"/>
        <item x="10"/>
        <item x="15"/>
        <item x="3"/>
        <item x="18"/>
        <item m="1" x="22"/>
        <item m="1" x="23"/>
        <item m="1" x="21"/>
        <item x="7"/>
        <item x="19"/>
        <item x="20"/>
        <item t="default"/>
      </items>
    </pivotField>
    <pivotField compact="0" outline="0" subtotalTop="0" showAll="0"/>
    <pivotField compact="0" outline="0" subtotalTop="0" showAll="0"/>
  </pivotFields>
  <rowFields count="3">
    <field x="15"/>
    <field x="16"/>
    <field x="17"/>
  </rowFields>
  <rowItems count="28">
    <i>
      <x v="1"/>
      <x v="3"/>
      <x/>
    </i>
    <i r="1">
      <x v="7"/>
      <x v="1"/>
    </i>
    <i r="1">
      <x v="9"/>
      <x v="23"/>
    </i>
    <i t="default">
      <x v="1"/>
    </i>
    <i>
      <x v="2"/>
      <x/>
      <x v="1"/>
    </i>
    <i r="1">
      <x v="2"/>
      <x v="2"/>
    </i>
    <i r="1">
      <x v="8"/>
      <x v="5"/>
    </i>
    <i t="default">
      <x v="2"/>
    </i>
    <i>
      <x v="3"/>
      <x v="6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2"/>
    </i>
    <i r="2">
      <x v="24"/>
    </i>
    <i t="default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2" fld="12" baseField="0" baseItem="0"/>
  </dataFields>
  <formats count="36">
    <format dxfId="15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  <format dxfId="6">
      <pivotArea outline="0" fieldPosition="0" dataOnly="0" type="all"/>
    </format>
    <format dxfId="16">
      <pivotArea outline="0" fieldPosition="0" dataOnly="0" labelOnly="1" type="origin"/>
    </format>
    <format dxfId="16">
      <pivotArea outline="0" fieldPosition="0" axis="axisRow" dataOnly="0" field="15" labelOnly="1" type="button"/>
    </format>
    <format dxfId="16">
      <pivotArea outline="0" fieldPosition="1" axis="axisRow" dataOnly="0" field="16" labelOnly="1" type="button"/>
    </format>
    <format dxfId="16">
      <pivotArea outline="0" fieldPosition="2" axis="axisRow" dataOnly="0" field="17" labelOnly="1" type="button"/>
    </format>
    <format dxfId="16">
      <pivotArea outline="0" fieldPosition="0" dataOnly="0" labelOnly="1">
        <references count="1">
          <reference field="15" count="0"/>
        </references>
      </pivotArea>
    </format>
    <format dxfId="16">
      <pivotArea outline="0" fieldPosition="0" dataOnly="0" labelOnly="1">
        <references count="1">
          <reference field="15" defaultSubtotal="1" count="0"/>
        </references>
      </pivotArea>
    </format>
    <format dxfId="16">
      <pivotArea outline="0" fieldPosition="0" dataOnly="0" grandRow="1" labelOnly="1"/>
    </format>
    <format dxfId="16">
      <pivotArea outline="0" fieldPosition="0" dataOnly="0" labelOnly="1">
        <references count="2">
          <reference field="15" count="1">
            <x v="0"/>
          </reference>
          <reference field="16" count="1">
            <x v="3"/>
          </reference>
        </references>
      </pivotArea>
    </format>
    <format dxfId="16">
      <pivotArea outline="0" fieldPosition="0" dataOnly="0" labelOnly="1">
        <references count="2">
          <reference field="15" count="1">
            <x v="0"/>
          </reference>
          <reference field="16" defaultSubtotal="1" count="1">
            <x v="3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count="1">
            <x v="1"/>
          </reference>
        </references>
      </pivotArea>
    </format>
    <format dxfId="16">
      <pivotArea outline="0" fieldPosition="0" dataOnly="0" labelOnly="1">
        <references count="2">
          <reference field="15" count="1">
            <x v="1"/>
          </reference>
          <reference field="16" defaultSubtotal="1" count="1">
            <x v="1"/>
          </reference>
        </references>
      </pivotArea>
    </format>
    <format dxfId="16">
      <pivotArea outline="0" fieldPosition="0" dataOnly="0" labelOnly="1">
        <references count="2">
          <reference field="15" count="1">
            <x v="2"/>
          </reference>
          <reference field="16" count="3">
            <x v="0"/>
            <x v="2"/>
            <x v="5"/>
          </reference>
        </references>
      </pivotArea>
    </format>
    <format dxfId="16">
      <pivotArea outline="0" fieldPosition="0" dataOnly="0" labelOnly="1">
        <references count="2">
          <reference field="15" count="1">
            <x v="2"/>
          </reference>
          <reference field="16" defaultSubtotal="1" count="3">
            <x v="0"/>
            <x v="2"/>
            <x v="5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count="1">
            <x v="4"/>
          </reference>
        </references>
      </pivotArea>
    </format>
    <format dxfId="16">
      <pivotArea outline="0" fieldPosition="0" dataOnly="0" labelOnly="1">
        <references count="2">
          <reference field="15" count="1">
            <x v="3"/>
          </reference>
          <reference field="16" defaultSubtotal="1" count="1">
            <x v="4"/>
          </reference>
        </references>
      </pivotArea>
    </format>
    <format dxfId="16">
      <pivotArea outline="0" fieldPosition="0" dataOnly="0" labelOnly="1">
        <references count="3">
          <reference field="15" count="1">
            <x v="0"/>
          </reference>
          <reference field="16" count="1">
            <x v="3"/>
          </reference>
          <reference field="17" count="1">
            <x v="0"/>
          </reference>
        </references>
      </pivotArea>
    </format>
    <format dxfId="16">
      <pivotArea outline="0" fieldPosition="0" dataOnly="0" labelOnly="1">
        <references count="3">
          <reference field="15" count="1">
            <x v="1"/>
          </reference>
          <reference field="16" count="1">
            <x v="1"/>
          </reference>
          <reference field="17" count="1">
            <x v="1"/>
          </reference>
        </references>
      </pivotArea>
    </format>
    <format dxfId="16">
      <pivotArea outline="0" fieldPosition="0" dataOnly="0" labelOnly="1">
        <references count="3">
          <reference field="15" count="1">
            <x v="2"/>
          </reference>
          <reference field="16" count="1">
            <x v="0"/>
          </reference>
          <reference field="17" count="1">
            <x v="1"/>
          </reference>
        </references>
      </pivotArea>
    </format>
    <format dxfId="16">
      <pivotArea outline="0" fieldPosition="0" dataOnly="0" labelOnly="1">
        <references count="3">
          <reference field="15" count="1">
            <x v="2"/>
          </reference>
          <reference field="16" count="1">
            <x v="2"/>
          </reference>
          <reference field="17" count="1">
            <x v="2"/>
          </reference>
        </references>
      </pivotArea>
    </format>
    <format dxfId="16">
      <pivotArea outline="0" fieldPosition="0" dataOnly="0" labelOnly="1">
        <references count="3">
          <reference field="15" count="1">
            <x v="2"/>
          </reference>
          <reference field="16" count="1">
            <x v="5"/>
          </reference>
          <reference field="17" count="1">
            <x v="5"/>
          </reference>
        </references>
      </pivotArea>
    </format>
    <format dxfId="16">
      <pivotArea outline="0" fieldPosition="0" dataOnly="0" labelOnly="1">
        <references count="3">
          <reference field="15" count="1">
            <x v="3"/>
          </reference>
          <reference field="16" count="1">
            <x v="4"/>
          </reference>
          <reference field="17" count="17">
            <x v="0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">
      <pivotArea outline="0" fieldPosition="0" axis="axisRow" dataOnly="0" field="15" labelOnly="1" type="button"/>
    </format>
    <format dxfId="7">
      <pivotArea outline="0" fieldPosition="1" axis="axisRow" dataOnly="0" field="16" labelOnly="1" type="button"/>
    </format>
    <format dxfId="7">
      <pivotArea outline="0" fieldPosition="2" axis="axisRow" dataOnly="0" field="17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  <format dxfId="10">
      <pivotArea outline="0" fieldPosition="0" axis="axisRow" dataOnly="0" field="15" labelOnly="1" type="button"/>
    </format>
    <format dxfId="10">
      <pivotArea outline="0" fieldPosition="1" axis="axisRow" dataOnly="0" field="16" labelOnly="1" type="button"/>
    </format>
    <format dxfId="10">
      <pivotArea outline="0" fieldPosition="2" axis="axisRow" dataOnly="0" field="17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25" firstHeaderRow="1" firstDataRow="2" firstDataCol="2"/>
  <pivotFields count="15">
    <pivotField axis="axisRow" compact="0" outline="0" subtotalTop="0" showAll="0">
      <items count="21">
        <item x="0"/>
        <item x="11"/>
        <item x="1"/>
        <item x="9"/>
        <item x="12"/>
        <item x="2"/>
        <item x="3"/>
        <item x="4"/>
        <item x="7"/>
        <item x="13"/>
        <item x="14"/>
        <item x="15"/>
        <item x="5"/>
        <item x="8"/>
        <item x="10"/>
        <item x="6"/>
        <item m="1" x="18"/>
        <item m="1" x="17"/>
        <item m="1" x="16"/>
        <item m="1"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21">
        <item x="4"/>
        <item m="1" x="9"/>
        <item x="2"/>
        <item m="1" x="10"/>
        <item m="1" x="12"/>
        <item m="1" x="6"/>
        <item m="1" x="18"/>
        <item m="1" x="15"/>
        <item m="1" x="11"/>
        <item m="1" x="19"/>
        <item m="1" x="13"/>
        <item m="1" x="7"/>
        <item m="1" x="8"/>
        <item m="1" x="14"/>
        <item x="3"/>
        <item m="1" x="17"/>
        <item x="5"/>
        <item m="1" x="16"/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</pivotFields>
  <rowFields count="2">
    <field x="13"/>
    <field x="0"/>
  </rowFields>
  <rowItems count="19">
    <i>
      <x/>
      <x v="1"/>
    </i>
    <i r="1">
      <x v="3"/>
    </i>
    <i r="1">
      <x v="4"/>
    </i>
    <i r="1">
      <x v="9"/>
    </i>
    <i r="1">
      <x v="10"/>
    </i>
    <i r="1">
      <x v="12"/>
    </i>
    <i r="1">
      <x v="13"/>
    </i>
    <i r="1">
      <x v="15"/>
    </i>
    <i t="default">
      <x/>
    </i>
    <i>
      <x v="1"/>
      <x/>
    </i>
    <i r="1">
      <x v="2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1">
    <field x="11"/>
  </colFields>
  <colItems count="7">
    <i>
      <x/>
    </i>
    <i>
      <x v="2"/>
    </i>
    <i>
      <x v="14"/>
    </i>
    <i>
      <x v="16"/>
    </i>
    <i>
      <x v="18"/>
    </i>
    <i>
      <x v="19"/>
    </i>
    <i t="grand">
      <x/>
    </i>
  </colItems>
  <dataFields count="1">
    <dataField name="Sum of Amount Committed in                      $" fld="8" baseField="0" baseItem="0"/>
  </dataFields>
  <formats count="46"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labelOnly="1" type="origin"/>
    </format>
    <format dxfId="6">
      <pivotArea outline="0" fieldPosition="0" axis="axisRow" dataOnly="0" field="13" labelOnly="1" type="button"/>
    </format>
    <format dxfId="6">
      <pivotArea outline="0" fieldPosition="1" axis="axisRow" dataOnly="0" field="0" labelOnly="1" type="button"/>
    </format>
    <format dxfId="6">
      <pivotArea outline="0" fieldPosition="1" dataOnly="0" field="1" labelOnly="1" type="button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7">
      <pivotArea outline="0" fieldPosition="0" grandRow="1"/>
    </format>
    <format dxfId="7">
      <pivotArea outline="0" fieldPosition="0" dataOnly="0" grandRow="1" labelOnly="1"/>
    </format>
    <format dxfId="8">
      <pivotArea outline="0" fieldPosition="0" dataOnly="0" type="all"/>
    </format>
    <format dxfId="9">
      <pivotArea outline="0" fieldPosition="0" dataOnly="0" labelOnly="1" type="origin"/>
    </format>
    <format dxfId="9">
      <pivotArea outline="0" fieldPosition="0" axis="axisRow" dataOnly="0" field="13" labelOnly="1" type="button"/>
    </format>
    <format dxfId="9">
      <pivotArea outline="0" fieldPosition="1" axis="axisRow" dataOnly="0" field="0" labelOnly="1" type="button"/>
    </format>
    <format dxfId="9">
      <pivotArea outline="0" fieldPosition="1" dataOnly="0" field="1" labelOnly="1" type="button"/>
    </format>
    <format dxfId="9">
      <pivotArea outline="0" fieldPosition="0" dataOnly="0" labelOnly="1" type="topRight"/>
    </format>
    <format dxfId="9">
      <pivotArea outline="0" fieldPosition="0" dataOnly="0" grandCol="1" labelOnly="1"/>
    </format>
    <format dxfId="12">
      <pivotArea outline="0" fieldPosition="0" dataOnly="0" labelOnly="1" type="origin"/>
    </format>
    <format dxfId="12">
      <pivotArea outline="0" fieldPosition="0" axis="axisRow" dataOnly="0" field="13" labelOnly="1" type="button"/>
    </format>
    <format dxfId="12">
      <pivotArea outline="0" fieldPosition="1" axis="axisRow" dataOnly="0" field="0" labelOnly="1" type="button"/>
    </format>
    <format dxfId="12">
      <pivotArea outline="0" fieldPosition="0" axis="axisCol" dataOnly="0" field="11" labelOnly="1" type="button"/>
    </format>
    <format dxfId="12">
      <pivotArea outline="0" fieldPosition="0" dataOnly="0" labelOnly="1" type="topRight"/>
    </format>
    <format dxfId="12">
      <pivotArea outline="0" fieldPosition="0" dataOnly="0" labelOnly="1">
        <references count="1">
          <reference field="11" count="0"/>
        </references>
      </pivotArea>
    </format>
    <format dxfId="12">
      <pivotArea outline="0" fieldPosition="0" dataOnly="0" grandCol="1" labelOnly="1"/>
    </format>
    <format dxfId="7">
      <pivotArea outline="0" fieldPosition="0" axis="axisRow" dataOnly="0" field="13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>
        <references count="1">
          <reference field="11" count="0"/>
        </references>
      </pivotArea>
    </format>
    <format dxfId="7">
      <pivotArea outline="0" fieldPosition="0" dataOnly="0" grandCol="1" labelOnly="1"/>
    </format>
    <format dxfId="10">
      <pivotArea outline="0" fieldPosition="0" axis="axisRow" dataOnly="0" field="13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1" count="0"/>
        </references>
      </pivotArea>
    </format>
    <format dxfId="10">
      <pivotArea outline="0" fieldPosition="0" dataOnly="0" grandCol="1" labelOnly="1"/>
    </format>
    <format dxfId="13">
      <pivotArea outline="0" fieldPosition="0" dataOnly="0" labelOnly="1" type="origin"/>
    </format>
    <format dxfId="13">
      <pivotArea outline="0" fieldPosition="0" axis="axisRow" dataOnly="0" field="13" labelOnly="1" type="button"/>
    </format>
    <format dxfId="13">
      <pivotArea outline="0" fieldPosition="1" axis="axisRow" dataOnly="0" field="0" labelOnly="1" type="button"/>
    </format>
    <format dxfId="13">
      <pivotArea outline="0" fieldPosition="0" axis="axisCol" dataOnly="0" field="11" labelOnly="1" type="button"/>
    </format>
    <format dxfId="13">
      <pivotArea outline="0" fieldPosition="0" dataOnly="0" labelOnly="1" type="topRight"/>
    </format>
    <format dxfId="13">
      <pivotArea outline="0" fieldPosition="0" dataOnly="0" labelOnly="1">
        <references count="1">
          <reference field="11" count="0"/>
        </references>
      </pivotArea>
    </format>
    <format dxfId="13">
      <pivotArea outline="0" fieldPosition="0" dataOnly="0" grandCol="1" labelOnly="1"/>
    </format>
    <format dxfId="14">
      <pivotArea outline="0" fieldPosition="0" dataOnly="0" labelOnly="1" type="origin"/>
    </format>
    <format dxfId="14">
      <pivotArea outline="0" fieldPosition="0" axis="axisRow" dataOnly="0" field="13" labelOnly="1" type="button"/>
    </format>
    <format dxfId="14">
      <pivotArea outline="0" fieldPosition="1" axis="axisRow" dataOnly="0" field="0" labelOnly="1" type="button"/>
    </format>
    <format dxfId="14">
      <pivotArea outline="0" fieldPosition="0" axis="axisCol" dataOnly="0" field="11" labelOnly="1" type="button"/>
    </format>
    <format dxfId="14">
      <pivotArea outline="0" fieldPosition="0" dataOnly="0" labelOnly="1" type="topRight"/>
    </format>
    <format dxfId="14">
      <pivotArea outline="0" fieldPosition="0" dataOnly="0" labelOnly="1">
        <references count="1">
          <reference field="11" count="0"/>
        </references>
      </pivotArea>
    </format>
    <format dxfId="1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N28" firstHeaderRow="1" firstDataRow="3" firstDataCol="2"/>
  <pivotFields count="15">
    <pivotField axis="axisRow" compact="0" outline="0" subtotalTop="0" showAll="0">
      <items count="21">
        <item x="0"/>
        <item x="11"/>
        <item x="1"/>
        <item x="9"/>
        <item x="12"/>
        <item x="2"/>
        <item x="3"/>
        <item x="4"/>
        <item x="7"/>
        <item x="13"/>
        <item x="14"/>
        <item x="15"/>
        <item x="5"/>
        <item x="8"/>
        <item x="10"/>
        <item x="6"/>
        <item m="1" x="18"/>
        <item m="1" x="17"/>
        <item m="1" x="16"/>
        <item m="1" x="19"/>
        <item t="default"/>
      </items>
    </pivotField>
    <pivotField axis="axisCol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21">
        <item x="4"/>
        <item m="1" x="9"/>
        <item x="2"/>
        <item m="1" x="10"/>
        <item m="1" x="12"/>
        <item m="1" x="6"/>
        <item m="1" x="18"/>
        <item m="1" x="15"/>
        <item m="1" x="11"/>
        <item m="1" x="19"/>
        <item m="1" x="13"/>
        <item m="1" x="7"/>
        <item m="1" x="8"/>
        <item m="1" x="14"/>
        <item x="3"/>
        <item m="1" x="17"/>
        <item x="5"/>
        <item m="1" x="16"/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</pivotFields>
  <rowFields count="2">
    <field x="13"/>
    <field x="0"/>
  </rowFields>
  <rowItems count="19">
    <i>
      <x/>
      <x v="1"/>
    </i>
    <i r="1">
      <x v="3"/>
    </i>
    <i r="1">
      <x v="4"/>
    </i>
    <i r="1">
      <x v="9"/>
    </i>
    <i r="1">
      <x v="10"/>
    </i>
    <i r="1">
      <x v="12"/>
    </i>
    <i r="1">
      <x v="13"/>
    </i>
    <i r="1">
      <x v="15"/>
    </i>
    <i t="default">
      <x/>
    </i>
    <i>
      <x v="1"/>
      <x/>
    </i>
    <i r="1">
      <x v="2"/>
    </i>
    <i r="1">
      <x v="5"/>
    </i>
    <i r="1">
      <x v="6"/>
    </i>
    <i r="1">
      <x v="7"/>
    </i>
    <i r="1">
      <x v="8"/>
    </i>
    <i r="1">
      <x v="11"/>
    </i>
    <i r="1">
      <x v="14"/>
    </i>
    <i t="default">
      <x v="1"/>
    </i>
    <i t="grand">
      <x/>
    </i>
  </rowItems>
  <colFields count="2">
    <field x="1"/>
    <field x="11"/>
  </colFields>
  <colItems count="12">
    <i>
      <x/>
      <x/>
    </i>
    <i r="1">
      <x v="2"/>
    </i>
    <i r="1">
      <x v="16"/>
    </i>
    <i r="1">
      <x v="18"/>
    </i>
    <i t="default">
      <x/>
    </i>
    <i>
      <x v="1"/>
      <x v="2"/>
    </i>
    <i r="1">
      <x v="14"/>
    </i>
    <i r="1">
      <x v="16"/>
    </i>
    <i r="1">
      <x v="18"/>
    </i>
    <i r="1">
      <x v="19"/>
    </i>
    <i t="default">
      <x v="1"/>
    </i>
    <i t="grand">
      <x/>
    </i>
  </colItems>
  <dataFields count="1">
    <dataField name="Sum of Amount Committed in                      $" fld="8" baseField="0" baseItem="0"/>
  </dataFields>
  <formats count="52"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labelOnly="1" type="origin"/>
    </format>
    <format dxfId="6">
      <pivotArea outline="0" fieldPosition="0" axis="axisRow" dataOnly="0" field="13" labelOnly="1" type="button"/>
    </format>
    <format dxfId="6">
      <pivotArea outline="0" fieldPosition="1" axis="axisRow" dataOnly="0" field="0" labelOnly="1" type="button"/>
    </format>
    <format dxfId="6">
      <pivotArea outline="0" fieldPosition="0" axis="axisCol" dataOnly="0" field="1" labelOnly="1" type="button"/>
    </format>
    <format dxfId="6">
      <pivotArea outline="0" fieldPosition="0" dataOnly="0" labelOnly="1" type="topRight"/>
    </format>
    <format dxfId="6">
      <pivotArea outline="0" fieldPosition="0" dataOnly="0" grandCol="1" labelOnly="1"/>
    </format>
    <format dxfId="7">
      <pivotArea outline="0" fieldPosition="0" grandRow="1"/>
    </format>
    <format dxfId="7">
      <pivotArea outline="0" fieldPosition="0" dataOnly="0" grandRow="1" labelOnly="1"/>
    </format>
    <format dxfId="8">
      <pivotArea outline="0" fieldPosition="0" dataOnly="0" type="all"/>
    </format>
    <format dxfId="9">
      <pivotArea outline="0" fieldPosition="0" dataOnly="0" labelOnly="1" type="origin"/>
    </format>
    <format dxfId="9">
      <pivotArea outline="0" fieldPosition="0" axis="axisRow" dataOnly="0" field="13" labelOnly="1" type="button"/>
    </format>
    <format dxfId="9">
      <pivotArea outline="0" fieldPosition="1" axis="axisRow" dataOnly="0" field="0" labelOnly="1" type="button"/>
    </format>
    <format dxfId="9">
      <pivotArea outline="0" fieldPosition="0" axis="axisCol" dataOnly="0" field="1" labelOnly="1" type="button"/>
    </format>
    <format dxfId="9">
      <pivotArea outline="0" fieldPosition="0" dataOnly="0" labelOnly="1" type="topRight"/>
    </format>
    <format dxfId="9">
      <pivotArea outline="0" fieldPosition="0" dataOnly="0" grandCol="1" labelOnly="1"/>
    </format>
    <format dxfId="12">
      <pivotArea outline="0" fieldPosition="0" dataOnly="0" labelOnly="1">
        <references count="1">
          <reference field="11" count="0"/>
        </references>
      </pivotArea>
    </format>
    <format dxfId="7">
      <pivotArea outline="0" fieldPosition="0" axis="axisRow" dataOnly="0" field="13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>
        <references count="1">
          <reference field="11" count="0"/>
        </references>
      </pivotArea>
    </format>
    <format dxfId="7">
      <pivotArea outline="0" fieldPosition="0" dataOnly="0" grandCol="1" labelOnly="1"/>
    </format>
    <format dxfId="10">
      <pivotArea outline="0" fieldPosition="0" axis="axisRow" dataOnly="0" field="13" labelOnly="1" type="button"/>
    </format>
    <format dxfId="10">
      <pivotArea outline="0" fieldPosition="1" axis="axisRow" dataOnly="0" field="0" labelOnly="1" type="button"/>
    </format>
    <format dxfId="10">
      <pivotArea outline="0" fieldPosition="0" dataOnly="0" labelOnly="1">
        <references count="1">
          <reference field="11" count="0"/>
        </references>
      </pivotArea>
    </format>
    <format dxfId="10">
      <pivotArea outline="0" fieldPosition="0" dataOnly="0" grandCol="1" labelOnly="1"/>
    </format>
    <format dxfId="13">
      <pivotArea outline="0" fieldPosition="0" dataOnly="0" labelOnly="1" type="origin"/>
    </format>
    <format dxfId="13">
      <pivotArea outline="0" fieldPosition="0" axis="axisRow" dataOnly="0" field="13" labelOnly="1" type="button"/>
    </format>
    <format dxfId="13">
      <pivotArea outline="0" fieldPosition="1" axis="axisRow" dataOnly="0" field="0" labelOnly="1" type="button"/>
    </format>
    <format dxfId="13">
      <pivotArea outline="0" fieldPosition="0" axis="axisCol" dataOnly="0" field="1" labelOnly="1" type="button"/>
    </format>
    <format dxfId="13">
      <pivotArea outline="0" fieldPosition="1" axis="axisCol" dataOnly="0" field="11" labelOnly="1" type="button"/>
    </format>
    <format dxfId="13">
      <pivotArea outline="0" fieldPosition="0" dataOnly="0" labelOnly="1" type="topRight"/>
    </format>
    <format dxfId="13">
      <pivotArea outline="0" fieldPosition="0" dataOnly="0" labelOnly="1">
        <references count="1">
          <reference field="1" count="0"/>
        </references>
      </pivotArea>
    </format>
    <format dxfId="13">
      <pivotArea outline="0" fieldPosition="0" dataOnly="0" labelOnly="1">
        <references count="1">
          <reference field="1" defaultSubtotal="1" count="0"/>
        </references>
      </pivotArea>
    </format>
    <format dxfId="13">
      <pivotArea outline="0" fieldPosition="0" dataOnly="0" grandCol="1" labelOnly="1"/>
    </format>
    <format dxfId="13">
      <pivotArea outline="0" fieldPosition="0" dataOnly="0" labelOnly="1">
        <references count="2">
          <reference field="1" count="1">
            <x v="0"/>
          </reference>
          <reference field="11" count="4">
            <x v="0"/>
            <x v="1"/>
            <x v="2"/>
            <x v="3"/>
          </reference>
        </references>
      </pivotArea>
    </format>
    <format dxfId="13">
      <pivotArea outline="0" fieldPosition="0" dataOnly="0" labelOnly="1">
        <references count="2">
          <reference field="1" count="1">
            <x v="1"/>
          </reference>
          <reference field="11" count="4">
            <x v="1"/>
            <x v="2"/>
            <x v="3"/>
            <x v="4"/>
          </reference>
        </references>
      </pivotArea>
    </format>
    <format dxfId="12">
      <pivotArea outline="0" fieldPosition="0" dataOnly="0" labelOnly="1" type="origin"/>
    </format>
    <format dxfId="12">
      <pivotArea outline="0" fieldPosition="0" axis="axisRow" dataOnly="0" field="13" labelOnly="1" type="button"/>
    </format>
    <format dxfId="12">
      <pivotArea outline="0" fieldPosition="1" axis="axisRow" dataOnly="0" field="0" labelOnly="1" type="button"/>
    </format>
    <format dxfId="12">
      <pivotArea outline="0" fieldPosition="0" axis="axisCol" dataOnly="0" field="1" labelOnly="1" type="button"/>
    </format>
    <format dxfId="12">
      <pivotArea outline="0" fieldPosition="1" axis="axisCol" dataOnly="0" field="11" labelOnly="1" type="button"/>
    </format>
    <format dxfId="12">
      <pivotArea outline="0" fieldPosition="0" dataOnly="0" labelOnly="1" type="topRight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labelOnly="1">
        <references count="1">
          <reference field="1" defaultSubtotal="1" count="0"/>
        </references>
      </pivotArea>
    </format>
    <format dxfId="12">
      <pivotArea outline="0" fieldPosition="0" dataOnly="0" grandCol="1" labelOnly="1"/>
    </format>
    <format dxfId="12">
      <pivotArea outline="0" fieldPosition="0" dataOnly="0" labelOnly="1">
        <references count="2">
          <reference field="1" count="1">
            <x v="0"/>
          </reference>
          <reference field="11" count="4">
            <x v="0"/>
            <x v="1"/>
            <x v="2"/>
            <x v="3"/>
          </reference>
        </references>
      </pivotArea>
    </format>
    <format dxfId="12">
      <pivotArea outline="0" fieldPosition="0" dataOnly="0" labelOnly="1">
        <references count="2">
          <reference field="1" count="1">
            <x v="1"/>
          </reference>
          <reference field="11" count="4">
            <x v="1"/>
            <x v="2"/>
            <x v="3"/>
            <x v="4"/>
          </reference>
        </references>
      </pivotArea>
    </format>
    <format dxfId="10">
      <pivotArea outline="0" fieldPosition="0" dataOnly="0" labelOnly="1" type="origin"/>
    </format>
    <format dxfId="10">
      <pivotArea outline="0" fieldPosition="0" axis="axisCol" dataOnly="0" field="1" labelOnly="1" type="button"/>
    </format>
    <format dxfId="10">
      <pivotArea outline="0" fieldPosition="1" axis="axisCol" dataOnly="0" field="11" labelOnly="1" type="button"/>
    </format>
    <format dxfId="1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23" firstHeaderRow="1" firstDataRow="2" firstDataCol="3"/>
  <pivotFields count="15">
    <pivotField compact="0" outline="0" subtotalTop="0" showAll="0"/>
    <pivotField axis="axisCol" compact="0" outline="0" subtotalTop="0" showAll="0">
      <items count="4">
        <item x="1"/>
        <item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dataField="1" compact="0" outline="0" subtotalTop="0" showAll="0"/>
    <pivotField compact="0" outline="0" subtotalTop="0" showAll="0"/>
    <pivotField axis="axisRow" compact="0" outline="0" subtotalTop="0" showAll="0">
      <items count="6">
        <item m="1" x="3"/>
        <item x="0"/>
        <item x="1"/>
        <item m="1" x="4"/>
        <item x="2"/>
        <item t="default"/>
      </items>
    </pivotField>
    <pivotField axis="axisRow" compact="0" outline="0" subtotalTop="0" showAll="0" defaultSubtotal="0">
      <items count="20">
        <item m="1" x="11"/>
        <item m="1" x="17"/>
        <item m="1" x="16"/>
        <item m="1" x="15"/>
        <item x="4"/>
        <item m="1" x="8"/>
        <item m="1" x="13"/>
        <item m="1" x="9"/>
        <item x="0"/>
        <item m="1" x="7"/>
        <item x="1"/>
        <item m="1" x="14"/>
        <item x="2"/>
        <item m="1" x="19"/>
        <item m="1" x="10"/>
        <item x="5"/>
        <item m="1" x="18"/>
        <item x="3"/>
        <item m="1" x="12"/>
        <item m="1" x="6"/>
      </items>
    </pivotField>
    <pivotField axis="axisRow" compact="0" outline="0" subtotalTop="0" showAll="0">
      <items count="15">
        <item x="4"/>
        <item x="7"/>
        <item x="0"/>
        <item x="2"/>
        <item x="10"/>
        <item x="3"/>
        <item x="5"/>
        <item x="9"/>
        <item x="8"/>
        <item x="1"/>
        <item m="1" x="13"/>
        <item x="6"/>
        <item x="12"/>
        <item x="11"/>
        <item t="default"/>
      </items>
    </pivotField>
    <pivotField compact="0" outline="0" subtotalTop="0" showAll="0"/>
    <pivotField compact="0" outline="0" subtotalTop="0" showAll="0"/>
  </pivotFields>
  <rowFields count="3">
    <field x="10"/>
    <field x="11"/>
    <field x="12"/>
  </rowFields>
  <rowItems count="17">
    <i>
      <x v="1"/>
      <x v="8"/>
      <x v="2"/>
    </i>
    <i r="1">
      <x v="10"/>
      <x v="9"/>
    </i>
    <i t="default">
      <x v="1"/>
    </i>
    <i>
      <x v="2"/>
      <x v="4"/>
      <x/>
    </i>
    <i r="1">
      <x v="12"/>
      <x v="3"/>
    </i>
    <i r="1">
      <x v="17"/>
      <x v="5"/>
    </i>
    <i t="default">
      <x v="2"/>
    </i>
    <i>
      <x v="4"/>
      <x v="15"/>
      <x v="1"/>
    </i>
    <i r="2">
      <x v="4"/>
    </i>
    <i r="2">
      <x v="6"/>
    </i>
    <i r="2">
      <x v="7"/>
    </i>
    <i r="2">
      <x v="8"/>
    </i>
    <i r="2">
      <x v="11"/>
    </i>
    <i r="2">
      <x v="12"/>
    </i>
    <i r="2">
      <x v="13"/>
    </i>
    <i t="default"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                     $" fld="8" baseField="0" baseItem="0" numFmtId="172"/>
  </dataFields>
  <formats count="25">
    <format dxfId="6">
      <pivotArea outline="0" fieldPosition="0" dataOnly="0" labelOnly="1" type="origin"/>
    </format>
    <format dxfId="6">
      <pivotArea outline="0" fieldPosition="0" axis="axisRow" dataOnly="0" field="10" labelOnly="1" type="button"/>
    </format>
    <format dxfId="6">
      <pivotArea outline="0" fieldPosition="1" axis="axisRow" dataOnly="0" field="11" labelOnly="1" type="button"/>
    </format>
    <format dxfId="6">
      <pivotArea outline="0" fieldPosition="2" axis="axisRow" dataOnly="0" field="12" labelOnly="1" type="button"/>
    </format>
    <format dxfId="6">
      <pivotArea outline="0" fieldPosition="0" axis="axisCol" dataOnly="0" field="1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Col="1" labelOnly="1"/>
    </format>
    <format dxfId="15">
      <pivotArea outline="0" fieldPosition="0"/>
    </format>
    <format dxfId="15">
      <pivotArea outline="0" fieldPosition="0" axis="axisCol" dataOnly="0" field="1" labelOnly="1" type="button"/>
    </format>
    <format dxfId="15">
      <pivotArea outline="0" fieldPosition="0" dataOnly="0" labelOnly="1" type="topRight"/>
    </format>
    <format dxfId="15">
      <pivotArea outline="0" fieldPosition="0" dataOnly="0" labelOnly="1">
        <references count="1">
          <reference field="1" count="0"/>
        </references>
      </pivotArea>
    </format>
    <format dxfId="15">
      <pivotArea outline="0" fieldPosition="0" dataOnly="0" grandCol="1" labelOnly="1"/>
    </format>
    <format dxfId="7">
      <pivotArea outline="0" fieldPosition="0" axis="axisRow" dataOnly="0" field="10" labelOnly="1" type="button"/>
    </format>
    <format dxfId="7">
      <pivotArea outline="0" fieldPosition="1" axis="axisRow" dataOnly="0" field="11" labelOnly="1" type="button"/>
    </format>
    <format dxfId="7">
      <pivotArea outline="0" fieldPosition="2" axis="axisRow" dataOnly="0" field="1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  <format dxfId="10">
      <pivotArea outline="0" fieldPosition="0" axis="axisRow" dataOnly="0" field="10" labelOnly="1" type="button"/>
    </format>
    <format dxfId="10">
      <pivotArea outline="0" fieldPosition="1" axis="axisRow" dataOnly="0" field="11" labelOnly="1" type="button"/>
    </format>
    <format dxfId="10">
      <pivotArea outline="0" fieldPosition="2" axis="axisRow" dataOnly="0" field="12" labelOnly="1" type="button"/>
    </format>
    <format dxfId="10">
      <pivotArea outline="0" fieldPosition="0" dataOnly="0" labelOnly="1">
        <references count="1">
          <reference field="1" count="0"/>
        </references>
      </pivotArea>
    </format>
    <format dxfId="10">
      <pivotArea outline="0" fieldPosition="0" dataOnly="0" grandCol="1" labelOnly="1"/>
    </format>
    <format dxfId="7">
      <pivotArea outline="0" fieldPosition="0" grandRow="1"/>
    </format>
    <format dxfId="7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4" firstHeaderRow="1" firstDataRow="2" firstDataCol="2"/>
  <pivotFields count="20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2">
    <field x="18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3" fld="11" baseField="0" baseItem="0"/>
    <dataField name="Sum of Disbursement2" fld="12" baseField="0" baseItem="0"/>
    <dataField name="Sum of Undisbursed4" fld="13" baseField="0" baseItem="0"/>
  </dataFields>
  <formats count="5">
    <format dxfId="15">
      <pivotArea outline="0" fieldPosition="0" dataOnly="0" type="all"/>
    </format>
    <format dxfId="8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K20" firstHeaderRow="1" firstDataRow="3" firstDataCol="2"/>
  <pivotFields count="2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7">
        <item m="1" x="5"/>
        <item x="2"/>
        <item x="0"/>
        <item x="1"/>
        <item m="1" x="4"/>
        <item m="1" x="3"/>
        <item t="default"/>
      </items>
    </pivotField>
    <pivotField axis="axisRow" compact="0" outline="0" subtotalTop="0" showAll="0">
      <items count="11">
        <item x="5"/>
        <item m="1" x="7"/>
        <item x="0"/>
        <item x="6"/>
        <item m="1" x="8"/>
        <item m="1" x="9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5"/>
    <field x="16"/>
  </rowFields>
  <rowItems count="11">
    <i>
      <x v="1"/>
      <x v="3"/>
    </i>
    <i r="1">
      <x v="7"/>
    </i>
    <i r="1">
      <x v="9"/>
    </i>
    <i t="default">
      <x v="1"/>
    </i>
    <i>
      <x v="2"/>
      <x/>
    </i>
    <i r="1">
      <x v="2"/>
    </i>
    <i r="1">
      <x v="8"/>
    </i>
    <i t="default">
      <x v="2"/>
    </i>
    <i>
      <x v="3"/>
      <x v="6"/>
    </i>
    <i t="default">
      <x v="3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3" fld="11" baseField="0" baseItem="0"/>
    <dataField name="Sum of Disbursement2" fld="12" baseField="0" baseItem="0"/>
    <dataField name="Sum of Undisbursed4" fld="13" baseField="0" baseItem="0"/>
  </dataFields>
  <formats count="17">
    <format dxfId="15">
      <pivotArea outline="0" fieldPosition="0" dataOnly="0" type="all"/>
    </format>
    <format dxfId="8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  <format dxfId="12">
      <pivotArea outline="0" fieldPosition="0" dataOnly="0" labelOnly="1" type="origin"/>
    </format>
    <format dxfId="12">
      <pivotArea outline="0" fieldPosition="0" axis="axisRow" dataOnly="0" field="15" labelOnly="1" type="button"/>
    </format>
    <format dxfId="12">
      <pivotArea outline="0" fieldPosition="1" axis="axisRow" dataOnly="0" field="16" labelOnly="1" type="button"/>
    </format>
    <format dxfId="12">
      <pivotArea outline="0" fieldPosition="0" axis="axisCol" dataOnly="0" field="1" labelOnly="1" type="button"/>
    </format>
    <format dxfId="12">
      <pivotArea outline="0" fieldPosition="1" axis="axisCol" dataOnly="0" field="-2" labelOnly="1" type="button"/>
    </format>
    <format dxfId="12">
      <pivotArea outline="0" fieldPosition="0" dataOnly="0" labelOnly="1" type="topRight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axis="axisCol" dataOnly="0" field="1" grandCol="1" labelOnly="1">
        <references count="1">
          <reference field="4294967294" count="1">
            <x v="0"/>
          </reference>
        </references>
      </pivotArea>
    </format>
    <format dxfId="12">
      <pivotArea outline="0" fieldPosition="0" axis="axisCol" dataOnly="0" field="1" grandCol="1" labelOnly="1">
        <references count="1">
          <reference field="4294967294" count="1">
            <x v="1"/>
          </reference>
        </references>
      </pivotArea>
    </format>
    <format dxfId="12">
      <pivotArea outline="0" fieldPosition="0" axis="axisCol" dataOnly="0" field="1" grandCol="1" labelOnly="1">
        <references count="1">
          <reference field="4294967294" count="1">
            <x v="2"/>
          </reference>
        </references>
      </pivotArea>
    </format>
    <format dxfId="12">
      <pivotArea outline="0" fieldPosition="0" dataOnly="0" labelOnly="1">
        <references count="2">
          <reference field="4294967294" count="0"/>
          <reference field="1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0"/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L62" firstHeaderRow="1" firstDataRow="3" firstDataCol="3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7">
        <item m="1" x="5"/>
        <item x="2"/>
        <item x="0"/>
        <item x="1"/>
        <item m="1" x="4"/>
        <item m="1" x="3"/>
        <item t="default"/>
      </items>
    </pivotField>
    <pivotField axis="axisRow" compact="0" outline="0" subtotalTop="0" showAll="0" defaultSubtotal="0">
      <items count="10">
        <item x="5"/>
        <item m="1" x="7"/>
        <item x="0"/>
        <item x="6"/>
        <item m="1" x="8"/>
        <item m="1" x="9"/>
        <item x="1"/>
        <item x="2"/>
        <item x="3"/>
        <item x="4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5"/>
    <field x="16"/>
    <field x="0"/>
  </rowFields>
  <rowItems count="53">
    <i>
      <x v="1"/>
      <x v="3"/>
      <x v="27"/>
    </i>
    <i r="1">
      <x v="7"/>
      <x/>
    </i>
    <i r="2">
      <x v="5"/>
    </i>
    <i r="2">
      <x v="8"/>
    </i>
    <i r="2">
      <x v="9"/>
    </i>
    <i r="2">
      <x v="10"/>
    </i>
    <i r="2">
      <x v="23"/>
    </i>
    <i r="2">
      <x v="27"/>
    </i>
    <i r="1">
      <x v="9"/>
      <x v="20"/>
    </i>
    <i t="default">
      <x v="1"/>
    </i>
    <i>
      <x v="2"/>
      <x/>
      <x v="26"/>
    </i>
    <i r="1">
      <x v="2"/>
      <x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20"/>
    </i>
    <i r="2">
      <x v="23"/>
    </i>
    <i r="2">
      <x v="27"/>
    </i>
    <i r="1">
      <x v="8"/>
      <x v="29"/>
    </i>
    <i t="default">
      <x v="2"/>
    </i>
    <i>
      <x v="3"/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t="default">
      <x v="3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3" fld="11" baseField="0" baseItem="0"/>
    <dataField name="Sum of Disbursement2" fld="12" baseField="0" baseItem="0"/>
    <dataField name="Sum of Undisbursed4" fld="13" baseField="0" baseItem="0"/>
  </dataFields>
  <formats count="5">
    <format dxfId="15">
      <pivotArea outline="0" fieldPosition="0" dataOnly="0" type="all"/>
    </format>
    <format dxfId="8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9" firstHeaderRow="1" firstDataRow="2" firstDataCol="2"/>
  <pivotFields count="20"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2">
    <field x="18"/>
    <field x="0"/>
  </rowFields>
  <rowItems count="32">
    <i>
      <x/>
      <x v="1"/>
    </i>
    <i r="1">
      <x v="2"/>
    </i>
    <i r="1">
      <x v="3"/>
    </i>
    <i r="1">
      <x v="6"/>
    </i>
    <i r="1">
      <x v="7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7"/>
    </i>
    <i t="default">
      <x/>
    </i>
    <i>
      <x v="1"/>
      <x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9"/>
    </i>
    <i r="1">
      <x v="24"/>
    </i>
    <i r="1">
      <x v="25"/>
    </i>
    <i r="1">
      <x v="26"/>
    </i>
    <i r="1">
      <x v="28"/>
    </i>
    <i r="1">
      <x v="29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2" fld="12" baseField="0" baseItem="0"/>
  </dataFields>
  <formats count="5">
    <format dxfId="15">
      <pivotArea outline="0" fieldPosition="0" dataOnly="0" type="all"/>
    </format>
    <format dxfId="8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13" firstHeaderRow="1" firstDataRow="2" firstDataCol="2"/>
  <pivotFields count="20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1">
        <item x="5"/>
        <item m="1" x="7"/>
        <item x="0"/>
        <item x="6"/>
        <item m="1" x="8"/>
        <item m="1" x="9"/>
        <item x="1"/>
        <item x="2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2">
    <field x="18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6"/>
  </colFields>
  <colItems count="8">
    <i>
      <x/>
    </i>
    <i>
      <x v="2"/>
    </i>
    <i>
      <x v="3"/>
    </i>
    <i>
      <x v="6"/>
    </i>
    <i>
      <x v="7"/>
    </i>
    <i>
      <x v="8"/>
    </i>
    <i>
      <x v="9"/>
    </i>
    <i t="grand">
      <x/>
    </i>
  </colItems>
  <dataFields count="1">
    <dataField name="Sum of Disbursement2" fld="12" baseField="0" baseItem="0"/>
  </dataFields>
  <formats count="21">
    <format dxfId="15">
      <pivotArea outline="0" fieldPosition="0" dataOnly="0" type="all"/>
    </format>
    <format dxfId="8">
      <pivotArea outline="0" fieldPosition="0" dataOnly="0" type="all"/>
    </format>
    <format dxfId="7">
      <pivotArea outline="0" fieldPosition="0" grandRow="1"/>
    </format>
    <format dxfId="7">
      <pivotArea outline="0" fieldPosition="0" dataOnly="0" grandRow="1" labelOnly="1"/>
    </format>
    <format dxfId="4">
      <pivotArea outline="0" fieldPosition="0" dataOnly="0" type="all"/>
    </format>
    <format dxfId="7">
      <pivotArea outline="0" fieldPosition="0" axis="axisRow" dataOnly="0" field="18" labelOnly="1" type="button"/>
    </format>
    <format dxfId="7">
      <pivotArea outline="0" fieldPosition="1" axis="axisRow" dataOnly="0" field="1" labelOnly="1" type="button"/>
    </format>
    <format dxfId="7">
      <pivotArea outline="0" fieldPosition="0" dataOnly="0" labelOnly="1">
        <references count="1">
          <reference field="16" count="0"/>
        </references>
      </pivotArea>
    </format>
    <format dxfId="7">
      <pivotArea outline="0" fieldPosition="0" dataOnly="0" grandCol="1" labelOnly="1"/>
    </format>
    <format dxfId="10">
      <pivotArea outline="0" fieldPosition="0" axis="axisRow" dataOnly="0" field="18" labelOnly="1" type="button"/>
    </format>
    <format dxfId="10">
      <pivotArea outline="0" fieldPosition="1" axis="axisRow" dataOnly="0" field="1" labelOnly="1" type="button"/>
    </format>
    <format dxfId="10">
      <pivotArea outline="0" fieldPosition="0" dataOnly="0" labelOnly="1">
        <references count="1">
          <reference field="16" count="0"/>
        </references>
      </pivotArea>
    </format>
    <format dxfId="10">
      <pivotArea outline="0" fieldPosition="0" dataOnly="0" grandCol="1" labelOnly="1"/>
    </format>
    <format dxfId="9">
      <pivotArea outline="0" fieldPosition="0" axis="axisRow" dataOnly="0" field="18" labelOnly="1" type="button"/>
    </format>
    <format dxfId="9">
      <pivotArea outline="0" fieldPosition="1" axis="axisRow" dataOnly="0" field="1" labelOnly="1" type="button"/>
    </format>
    <format dxfId="9">
      <pivotArea outline="0" fieldPosition="0" dataOnly="0" labelOnly="1">
        <references count="1">
          <reference field="16" count="0"/>
        </references>
      </pivotArea>
    </format>
    <format dxfId="9">
      <pivotArea outline="0" fieldPosition="0" dataOnly="0" grandCol="1" labelOnly="1"/>
    </format>
    <format dxfId="12">
      <pivotArea outline="0" fieldPosition="0" axis="axisRow" dataOnly="0" field="18" labelOnly="1" type="button"/>
    </format>
    <format dxfId="12">
      <pivotArea outline="0" fieldPosition="1" axis="axisRow" dataOnly="0" field="1" labelOnly="1" type="button"/>
    </format>
    <format dxfId="12">
      <pivotArea outline="0" fieldPosition="0" dataOnly="0" labelOnly="1">
        <references count="1">
          <reference field="16" count="0"/>
        </references>
      </pivotArea>
    </format>
    <format dxfId="1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I20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8.140625" style="0" customWidth="1"/>
    <col min="2" max="2" width="1.28515625" style="0" customWidth="1"/>
  </cols>
  <sheetData>
    <row r="11" spans="6:9" ht="12.75">
      <c r="F11" s="12"/>
      <c r="G11" s="12"/>
      <c r="H11" s="12"/>
      <c r="I11" s="12"/>
    </row>
    <row r="12" spans="6:9" ht="12.75">
      <c r="F12" s="12"/>
      <c r="G12" s="12"/>
      <c r="H12" s="12"/>
      <c r="I12" s="12"/>
    </row>
    <row r="13" spans="6:9" ht="12.75">
      <c r="F13" s="12"/>
      <c r="G13" s="12"/>
      <c r="H13" s="12"/>
      <c r="I13" s="12"/>
    </row>
    <row r="14" spans="6:9" ht="12.75">
      <c r="F14" s="12"/>
      <c r="G14" s="12"/>
      <c r="H14" s="12"/>
      <c r="I14" s="12"/>
    </row>
    <row r="15" spans="6:9" ht="12.75">
      <c r="F15" s="12"/>
      <c r="G15" s="12"/>
      <c r="H15" s="12"/>
      <c r="I15" s="12"/>
    </row>
    <row r="16" spans="6:9" ht="12.75">
      <c r="F16" s="12"/>
      <c r="G16" s="12"/>
      <c r="H16" s="12"/>
      <c r="I16" s="12"/>
    </row>
    <row r="17" spans="6:9" ht="12.75">
      <c r="F17" s="12"/>
      <c r="G17" s="12"/>
      <c r="H17" s="12"/>
      <c r="I17" s="12"/>
    </row>
    <row r="18" spans="6:9" ht="12.75">
      <c r="F18" s="12"/>
      <c r="G18" s="12"/>
      <c r="H18" s="12"/>
      <c r="I18" s="12"/>
    </row>
    <row r="19" spans="6:9" ht="12.75">
      <c r="F19" s="12"/>
      <c r="G19" s="12"/>
      <c r="H19" s="12"/>
      <c r="I19" s="12"/>
    </row>
    <row r="20" spans="6:9" ht="12.75">
      <c r="F20" s="12"/>
      <c r="G20" s="12"/>
      <c r="H20" s="12"/>
      <c r="I20" s="12"/>
    </row>
  </sheetData>
  <sheetProtection/>
  <printOptions horizontalCentered="1" verticalCentered="1"/>
  <pageMargins left="0.5" right="1" top="1" bottom="1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SheetLayoutView="100" zoomScalePageLayoutView="0" workbookViewId="0" topLeftCell="A5">
      <selection activeCell="C12" sqref="C12"/>
    </sheetView>
  </sheetViews>
  <sheetFormatPr defaultColWidth="4.421875" defaultRowHeight="12.75"/>
  <cols>
    <col min="1" max="1" width="22.140625" style="46" customWidth="1"/>
    <col min="2" max="2" width="17.421875" style="46" customWidth="1"/>
    <col min="3" max="3" width="18.421875" style="46" bestFit="1" customWidth="1"/>
    <col min="4" max="4" width="16.57421875" style="46" customWidth="1"/>
    <col min="5" max="5" width="16.7109375" style="46" customWidth="1"/>
    <col min="6" max="6" width="16.8515625" style="46" customWidth="1"/>
    <col min="7" max="7" width="16.00390625" style="46" customWidth="1"/>
    <col min="8" max="8" width="16.28125" style="46" customWidth="1"/>
    <col min="9" max="9" width="16.7109375" style="46" customWidth="1"/>
    <col min="10" max="10" width="15.421875" style="46" customWidth="1"/>
    <col min="11" max="11" width="17.421875" style="46" customWidth="1"/>
    <col min="12" max="12" width="15.140625" style="46" customWidth="1"/>
    <col min="13" max="16384" width="4.421875" style="46" customWidth="1"/>
  </cols>
  <sheetData>
    <row r="1" spans="1:12" ht="18">
      <c r="A1" s="236" t="s">
        <v>1296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12" ht="18">
      <c r="A2" s="239" t="s">
        <v>1132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ht="18">
      <c r="A3" s="242" t="str">
        <f>6!A3:E3</f>
        <v>JULY - JUNE    2006-07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18">
      <c r="A4" s="245" t="s">
        <v>1085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7"/>
    </row>
    <row r="5" spans="1:12" ht="20.25">
      <c r="A5" s="223" t="s">
        <v>1068</v>
      </c>
      <c r="B5" s="223" t="s">
        <v>94</v>
      </c>
      <c r="C5" s="223" t="s">
        <v>1035</v>
      </c>
      <c r="D5" s="235" t="s">
        <v>578</v>
      </c>
      <c r="E5" s="235"/>
      <c r="F5" s="235"/>
      <c r="G5" s="235" t="s">
        <v>99</v>
      </c>
      <c r="H5" s="235"/>
      <c r="I5" s="235"/>
      <c r="J5" s="235" t="s">
        <v>1086</v>
      </c>
      <c r="K5" s="235"/>
      <c r="L5" s="235"/>
    </row>
    <row r="6" spans="1:12" ht="63">
      <c r="A6" s="223"/>
      <c r="B6" s="223"/>
      <c r="C6" s="223"/>
      <c r="D6" s="23" t="str">
        <f>6!C5</f>
        <v>Undisbursed Balance as on 30.06.2006</v>
      </c>
      <c r="E6" s="23" t="str">
        <f>6!D5</f>
        <v>Disbursement During              July-June                  2006-07</v>
      </c>
      <c r="F6" s="23" t="str">
        <f>6!E5</f>
        <v>Undisbursed Balance as on 30.06.2007</v>
      </c>
      <c r="G6" s="23" t="str">
        <f>6!C5</f>
        <v>Undisbursed Balance as on 30.06.2006</v>
      </c>
      <c r="H6" s="23" t="str">
        <f>6!D5</f>
        <v>Disbursement During              July-June                  2006-07</v>
      </c>
      <c r="I6" s="23" t="str">
        <f>6!E5</f>
        <v>Undisbursed Balance as on 30.06.2007</v>
      </c>
      <c r="J6" s="23" t="str">
        <f>6!C5</f>
        <v>Undisbursed Balance as on 30.06.2006</v>
      </c>
      <c r="K6" s="23" t="str">
        <f>6!D5</f>
        <v>Disbursement During              July-June                  2006-07</v>
      </c>
      <c r="L6" s="23" t="str">
        <f>6!E5</f>
        <v>Undisbursed Balance as on 30.06.2007</v>
      </c>
    </row>
    <row r="7" spans="1:12" ht="15" hidden="1">
      <c r="A7" s="48"/>
      <c r="B7" s="49"/>
      <c r="C7" s="49"/>
      <c r="D7" s="50" t="s">
        <v>1036</v>
      </c>
      <c r="E7" s="51" t="s">
        <v>1090</v>
      </c>
      <c r="F7" s="49"/>
      <c r="G7" s="49"/>
      <c r="H7" s="49"/>
      <c r="I7" s="49"/>
      <c r="J7" s="49"/>
      <c r="K7" s="49"/>
      <c r="L7" s="52"/>
    </row>
    <row r="8" spans="1:12" ht="15" hidden="1">
      <c r="A8" s="53"/>
      <c r="B8" s="54"/>
      <c r="C8" s="54"/>
      <c r="D8" s="48" t="s">
        <v>1060</v>
      </c>
      <c r="E8" s="49"/>
      <c r="F8" s="49"/>
      <c r="G8" s="48" t="s">
        <v>1062</v>
      </c>
      <c r="H8" s="49"/>
      <c r="I8" s="49"/>
      <c r="J8" s="48" t="s">
        <v>1128</v>
      </c>
      <c r="K8" s="48" t="s">
        <v>1129</v>
      </c>
      <c r="L8" s="55" t="s">
        <v>1130</v>
      </c>
    </row>
    <row r="9" spans="1:12" ht="15" hidden="1">
      <c r="A9" s="50" t="s">
        <v>1068</v>
      </c>
      <c r="B9" s="50" t="s">
        <v>94</v>
      </c>
      <c r="C9" s="50" t="s">
        <v>1035</v>
      </c>
      <c r="D9" s="48" t="s">
        <v>1125</v>
      </c>
      <c r="E9" s="56" t="s">
        <v>1126</v>
      </c>
      <c r="F9" s="56" t="s">
        <v>1127</v>
      </c>
      <c r="G9" s="48" t="s">
        <v>1125</v>
      </c>
      <c r="H9" s="56" t="s">
        <v>1126</v>
      </c>
      <c r="I9" s="56" t="s">
        <v>1127</v>
      </c>
      <c r="J9" s="53"/>
      <c r="K9" s="53"/>
      <c r="L9" s="57"/>
    </row>
    <row r="10" spans="1:12" ht="15">
      <c r="A10" s="48" t="s">
        <v>1237</v>
      </c>
      <c r="B10" s="48" t="s">
        <v>1149</v>
      </c>
      <c r="C10" s="48" t="s">
        <v>970</v>
      </c>
      <c r="D10" s="48">
        <v>46135000</v>
      </c>
      <c r="E10" s="56">
        <v>12000000</v>
      </c>
      <c r="F10" s="56">
        <v>34135000</v>
      </c>
      <c r="G10" s="48"/>
      <c r="H10" s="56"/>
      <c r="I10" s="56"/>
      <c r="J10" s="48">
        <v>46135000</v>
      </c>
      <c r="K10" s="48">
        <v>12000000</v>
      </c>
      <c r="L10" s="55">
        <v>34135000</v>
      </c>
    </row>
    <row r="11" spans="1:12" ht="15">
      <c r="A11" s="53"/>
      <c r="B11" s="48" t="s">
        <v>1341</v>
      </c>
      <c r="C11" s="48" t="s">
        <v>158</v>
      </c>
      <c r="D11" s="48"/>
      <c r="E11" s="56"/>
      <c r="F11" s="56"/>
      <c r="G11" s="48">
        <v>778936994.575</v>
      </c>
      <c r="H11" s="56">
        <v>742581981.77</v>
      </c>
      <c r="I11" s="56">
        <v>942170288.668</v>
      </c>
      <c r="J11" s="48">
        <v>778936994.575</v>
      </c>
      <c r="K11" s="48">
        <v>742581981.77</v>
      </c>
      <c r="L11" s="55">
        <v>942170288.668</v>
      </c>
    </row>
    <row r="12" spans="1:12" ht="15">
      <c r="A12" s="53"/>
      <c r="B12" s="53"/>
      <c r="C12" s="58" t="s">
        <v>689</v>
      </c>
      <c r="D12" s="58">
        <v>17088003.128</v>
      </c>
      <c r="E12" s="59">
        <v>0</v>
      </c>
      <c r="F12" s="59">
        <v>70701138.09</v>
      </c>
      <c r="G12" s="58"/>
      <c r="H12" s="59"/>
      <c r="I12" s="59"/>
      <c r="J12" s="58">
        <v>17088003.128</v>
      </c>
      <c r="K12" s="58">
        <v>0</v>
      </c>
      <c r="L12" s="60">
        <v>70701138.09</v>
      </c>
    </row>
    <row r="13" spans="1:12" ht="15">
      <c r="A13" s="53"/>
      <c r="B13" s="53"/>
      <c r="C13" s="58" t="s">
        <v>355</v>
      </c>
      <c r="D13" s="58"/>
      <c r="E13" s="59"/>
      <c r="F13" s="59"/>
      <c r="G13" s="58">
        <v>0</v>
      </c>
      <c r="H13" s="59">
        <v>100000000</v>
      </c>
      <c r="I13" s="59">
        <v>0</v>
      </c>
      <c r="J13" s="58">
        <v>0</v>
      </c>
      <c r="K13" s="58">
        <v>100000000</v>
      </c>
      <c r="L13" s="60">
        <v>0</v>
      </c>
    </row>
    <row r="14" spans="1:12" ht="15">
      <c r="A14" s="53"/>
      <c r="B14" s="53"/>
      <c r="C14" s="58" t="s">
        <v>370</v>
      </c>
      <c r="D14" s="58"/>
      <c r="E14" s="59"/>
      <c r="F14" s="59"/>
      <c r="G14" s="58">
        <v>0</v>
      </c>
      <c r="H14" s="59">
        <v>680694213.74</v>
      </c>
      <c r="I14" s="59">
        <v>0</v>
      </c>
      <c r="J14" s="58">
        <v>0</v>
      </c>
      <c r="K14" s="58">
        <v>680694213.74</v>
      </c>
      <c r="L14" s="60">
        <v>0</v>
      </c>
    </row>
    <row r="15" spans="1:12" s="47" customFormat="1" ht="15.75">
      <c r="A15" s="53"/>
      <c r="B15" s="53"/>
      <c r="C15" s="58" t="s">
        <v>445</v>
      </c>
      <c r="D15" s="58"/>
      <c r="E15" s="59"/>
      <c r="F15" s="59"/>
      <c r="G15" s="58">
        <v>0</v>
      </c>
      <c r="H15" s="59">
        <v>200000000</v>
      </c>
      <c r="I15" s="59">
        <v>0</v>
      </c>
      <c r="J15" s="58">
        <v>0</v>
      </c>
      <c r="K15" s="58">
        <v>200000000</v>
      </c>
      <c r="L15" s="60">
        <v>0</v>
      </c>
    </row>
    <row r="16" spans="1:12" ht="15">
      <c r="A16" s="53"/>
      <c r="B16" s="53"/>
      <c r="C16" s="58" t="s">
        <v>935</v>
      </c>
      <c r="D16" s="58">
        <v>186616249.99400002</v>
      </c>
      <c r="E16" s="59">
        <v>83788250.023</v>
      </c>
      <c r="F16" s="59">
        <v>114846000.062</v>
      </c>
      <c r="G16" s="58"/>
      <c r="H16" s="59"/>
      <c r="I16" s="59"/>
      <c r="J16" s="58">
        <v>186616249.99400002</v>
      </c>
      <c r="K16" s="58">
        <v>83788250.023</v>
      </c>
      <c r="L16" s="60">
        <v>114846000.062</v>
      </c>
    </row>
    <row r="17" spans="1:12" ht="15">
      <c r="A17" s="53"/>
      <c r="B17" s="53"/>
      <c r="C17" s="58" t="s">
        <v>970</v>
      </c>
      <c r="D17" s="58">
        <v>0</v>
      </c>
      <c r="E17" s="59">
        <v>200000000</v>
      </c>
      <c r="F17" s="59">
        <v>0</v>
      </c>
      <c r="G17" s="58"/>
      <c r="H17" s="59"/>
      <c r="I17" s="59"/>
      <c r="J17" s="58">
        <v>0</v>
      </c>
      <c r="K17" s="58">
        <v>200000000</v>
      </c>
      <c r="L17" s="60">
        <v>0</v>
      </c>
    </row>
    <row r="18" spans="1:12" ht="15">
      <c r="A18" s="53"/>
      <c r="B18" s="48" t="s">
        <v>1346</v>
      </c>
      <c r="C18" s="48" t="s">
        <v>560</v>
      </c>
      <c r="D18" s="48"/>
      <c r="E18" s="56"/>
      <c r="F18" s="56"/>
      <c r="G18" s="48">
        <v>0</v>
      </c>
      <c r="H18" s="56">
        <v>0</v>
      </c>
      <c r="I18" s="56">
        <v>133000000</v>
      </c>
      <c r="J18" s="48">
        <v>0</v>
      </c>
      <c r="K18" s="48">
        <v>0</v>
      </c>
      <c r="L18" s="55">
        <v>133000000</v>
      </c>
    </row>
    <row r="19" spans="1:12" ht="15">
      <c r="A19" s="48" t="s">
        <v>1348</v>
      </c>
      <c r="B19" s="49"/>
      <c r="C19" s="49"/>
      <c r="D19" s="48">
        <v>249839253.122</v>
      </c>
      <c r="E19" s="56">
        <v>295788250.023</v>
      </c>
      <c r="F19" s="56">
        <v>219682138.152</v>
      </c>
      <c r="G19" s="48">
        <v>778936994.575</v>
      </c>
      <c r="H19" s="56">
        <v>1723276195.51</v>
      </c>
      <c r="I19" s="56">
        <v>1075170288.668</v>
      </c>
      <c r="J19" s="48">
        <v>1028776247.697</v>
      </c>
      <c r="K19" s="48">
        <v>2019064445.533</v>
      </c>
      <c r="L19" s="55">
        <v>1294852426.82</v>
      </c>
    </row>
    <row r="20" spans="1:12" ht="15">
      <c r="A20" s="48" t="s">
        <v>1312</v>
      </c>
      <c r="B20" s="48" t="s">
        <v>1070</v>
      </c>
      <c r="C20" s="48" t="s">
        <v>849</v>
      </c>
      <c r="D20" s="48">
        <v>0</v>
      </c>
      <c r="E20" s="56">
        <v>3399560.56</v>
      </c>
      <c r="F20" s="56">
        <v>0</v>
      </c>
      <c r="G20" s="48"/>
      <c r="H20" s="56"/>
      <c r="I20" s="56"/>
      <c r="J20" s="48">
        <v>0</v>
      </c>
      <c r="K20" s="48">
        <v>3399560.56</v>
      </c>
      <c r="L20" s="55">
        <v>0</v>
      </c>
    </row>
    <row r="21" spans="1:12" ht="15">
      <c r="A21" s="53"/>
      <c r="B21" s="48" t="s">
        <v>1071</v>
      </c>
      <c r="C21" s="48" t="s">
        <v>158</v>
      </c>
      <c r="D21" s="48">
        <v>15000000</v>
      </c>
      <c r="E21" s="56">
        <v>376500</v>
      </c>
      <c r="F21" s="56">
        <v>14623500</v>
      </c>
      <c r="G21" s="48">
        <v>202816170.879</v>
      </c>
      <c r="H21" s="56">
        <v>28154371.146</v>
      </c>
      <c r="I21" s="56">
        <v>180577109.895</v>
      </c>
      <c r="J21" s="48">
        <v>217816170.879</v>
      </c>
      <c r="K21" s="48">
        <v>28530871.146</v>
      </c>
      <c r="L21" s="55">
        <v>195200609.895</v>
      </c>
    </row>
    <row r="22" spans="1:12" ht="15">
      <c r="A22" s="53"/>
      <c r="B22" s="53"/>
      <c r="C22" s="58" t="s">
        <v>570</v>
      </c>
      <c r="D22" s="58">
        <v>1250312.578</v>
      </c>
      <c r="E22" s="59">
        <v>0</v>
      </c>
      <c r="F22" s="59">
        <v>11814124.443</v>
      </c>
      <c r="G22" s="58">
        <v>300000000</v>
      </c>
      <c r="H22" s="59">
        <v>0</v>
      </c>
      <c r="I22" s="59">
        <v>300000000</v>
      </c>
      <c r="J22" s="58">
        <v>301250312.578</v>
      </c>
      <c r="K22" s="58">
        <v>0</v>
      </c>
      <c r="L22" s="60">
        <v>311814124.443</v>
      </c>
    </row>
    <row r="23" spans="1:12" ht="15">
      <c r="A23" s="53"/>
      <c r="B23" s="53"/>
      <c r="C23" s="58" t="s">
        <v>1024</v>
      </c>
      <c r="D23" s="58"/>
      <c r="E23" s="59"/>
      <c r="F23" s="59"/>
      <c r="G23" s="58">
        <v>0</v>
      </c>
      <c r="H23" s="59">
        <v>32207004.23</v>
      </c>
      <c r="I23" s="59">
        <v>21371381.229</v>
      </c>
      <c r="J23" s="58">
        <v>0</v>
      </c>
      <c r="K23" s="58">
        <v>32207004.23</v>
      </c>
      <c r="L23" s="60">
        <v>21371381.229</v>
      </c>
    </row>
    <row r="24" spans="1:12" ht="15">
      <c r="A24" s="53"/>
      <c r="B24" s="53"/>
      <c r="C24" s="58" t="s">
        <v>137</v>
      </c>
      <c r="D24" s="58">
        <v>17591699.991</v>
      </c>
      <c r="E24" s="59">
        <v>14588717.418</v>
      </c>
      <c r="F24" s="59">
        <v>3844962.583</v>
      </c>
      <c r="G24" s="58"/>
      <c r="H24" s="59"/>
      <c r="I24" s="59"/>
      <c r="J24" s="58">
        <v>17591699.991</v>
      </c>
      <c r="K24" s="58">
        <v>14588717.418</v>
      </c>
      <c r="L24" s="60">
        <v>3844962.583</v>
      </c>
    </row>
    <row r="25" spans="1:12" ht="15">
      <c r="A25" s="53"/>
      <c r="B25" s="53"/>
      <c r="C25" s="58" t="s">
        <v>355</v>
      </c>
      <c r="D25" s="58"/>
      <c r="E25" s="59"/>
      <c r="F25" s="59"/>
      <c r="G25" s="58">
        <v>84750000</v>
      </c>
      <c r="H25" s="59">
        <v>0</v>
      </c>
      <c r="I25" s="59">
        <v>84750000</v>
      </c>
      <c r="J25" s="58">
        <v>84750000</v>
      </c>
      <c r="K25" s="58">
        <v>0</v>
      </c>
      <c r="L25" s="60">
        <v>84750000</v>
      </c>
    </row>
    <row r="26" spans="1:12" ht="15">
      <c r="A26" s="53"/>
      <c r="B26" s="53"/>
      <c r="C26" s="58" t="s">
        <v>370</v>
      </c>
      <c r="D26" s="58">
        <v>0</v>
      </c>
      <c r="E26" s="59">
        <v>242968</v>
      </c>
      <c r="F26" s="59">
        <v>1441072</v>
      </c>
      <c r="G26" s="58">
        <v>214249037.924</v>
      </c>
      <c r="H26" s="59">
        <v>177639794.36699998</v>
      </c>
      <c r="I26" s="59">
        <v>179706149.156</v>
      </c>
      <c r="J26" s="58">
        <v>214249037.924</v>
      </c>
      <c r="K26" s="58">
        <v>177882762.36699998</v>
      </c>
      <c r="L26" s="60">
        <v>181147221.156</v>
      </c>
    </row>
    <row r="27" spans="1:12" ht="15">
      <c r="A27" s="53"/>
      <c r="B27" s="53"/>
      <c r="C27" s="58" t="s">
        <v>445</v>
      </c>
      <c r="D27" s="58">
        <v>293994</v>
      </c>
      <c r="E27" s="59">
        <v>0</v>
      </c>
      <c r="F27" s="59">
        <v>302710</v>
      </c>
      <c r="G27" s="58">
        <v>81098244.928</v>
      </c>
      <c r="H27" s="59">
        <v>51433000.007</v>
      </c>
      <c r="I27" s="59">
        <v>31123960.49</v>
      </c>
      <c r="J27" s="58">
        <v>81392238.928</v>
      </c>
      <c r="K27" s="58">
        <v>51433000.007</v>
      </c>
      <c r="L27" s="60">
        <v>31426670.49</v>
      </c>
    </row>
    <row r="28" spans="1:12" ht="15">
      <c r="A28" s="53"/>
      <c r="B28" s="53"/>
      <c r="C28" s="58" t="s">
        <v>471</v>
      </c>
      <c r="D28" s="58"/>
      <c r="E28" s="59"/>
      <c r="F28" s="59"/>
      <c r="G28" s="58">
        <v>26973949.509</v>
      </c>
      <c r="H28" s="59">
        <v>24078364.4</v>
      </c>
      <c r="I28" s="59">
        <v>3586078.006</v>
      </c>
      <c r="J28" s="58">
        <v>26973949.509</v>
      </c>
      <c r="K28" s="58">
        <v>24078364.4</v>
      </c>
      <c r="L28" s="60">
        <v>3586078.006</v>
      </c>
    </row>
    <row r="29" spans="1:12" ht="15">
      <c r="A29" s="53"/>
      <c r="B29" s="53"/>
      <c r="C29" s="58" t="s">
        <v>560</v>
      </c>
      <c r="D29" s="58">
        <v>0</v>
      </c>
      <c r="E29" s="59">
        <v>0</v>
      </c>
      <c r="F29" s="59">
        <v>133317335.253</v>
      </c>
      <c r="G29" s="58"/>
      <c r="H29" s="59"/>
      <c r="I29" s="59"/>
      <c r="J29" s="58">
        <v>0</v>
      </c>
      <c r="K29" s="58">
        <v>0</v>
      </c>
      <c r="L29" s="60">
        <v>133317335.253</v>
      </c>
    </row>
    <row r="30" spans="1:12" ht="15">
      <c r="A30" s="53"/>
      <c r="B30" s="53"/>
      <c r="C30" s="58" t="s">
        <v>935</v>
      </c>
      <c r="D30" s="58">
        <v>0</v>
      </c>
      <c r="E30" s="59">
        <v>34446124.98</v>
      </c>
      <c r="F30" s="59">
        <v>34932625.027</v>
      </c>
      <c r="G30" s="58"/>
      <c r="H30" s="59"/>
      <c r="I30" s="59"/>
      <c r="J30" s="58">
        <v>0</v>
      </c>
      <c r="K30" s="58">
        <v>34446124.98</v>
      </c>
      <c r="L30" s="60">
        <v>34932625.027</v>
      </c>
    </row>
    <row r="31" spans="1:12" ht="15">
      <c r="A31" s="53"/>
      <c r="B31" s="53"/>
      <c r="C31" s="58" t="s">
        <v>970</v>
      </c>
      <c r="D31" s="58">
        <v>200000000</v>
      </c>
      <c r="E31" s="59">
        <v>21332427</v>
      </c>
      <c r="F31" s="59">
        <v>178667573</v>
      </c>
      <c r="G31" s="58"/>
      <c r="H31" s="59"/>
      <c r="I31" s="59"/>
      <c r="J31" s="58">
        <v>200000000</v>
      </c>
      <c r="K31" s="58">
        <v>21332427</v>
      </c>
      <c r="L31" s="60">
        <v>178667573</v>
      </c>
    </row>
    <row r="32" spans="1:12" ht="15">
      <c r="A32" s="53"/>
      <c r="B32" s="48" t="s">
        <v>1249</v>
      </c>
      <c r="C32" s="48" t="s">
        <v>40</v>
      </c>
      <c r="D32" s="48"/>
      <c r="E32" s="56"/>
      <c r="F32" s="56"/>
      <c r="G32" s="48">
        <v>0</v>
      </c>
      <c r="H32" s="56">
        <v>25000000</v>
      </c>
      <c r="I32" s="56">
        <v>400000000</v>
      </c>
      <c r="J32" s="48">
        <v>0</v>
      </c>
      <c r="K32" s="48">
        <v>25000000</v>
      </c>
      <c r="L32" s="55">
        <v>400000000</v>
      </c>
    </row>
    <row r="33" spans="1:12" ht="15">
      <c r="A33" s="48" t="s">
        <v>1350</v>
      </c>
      <c r="B33" s="49"/>
      <c r="C33" s="49"/>
      <c r="D33" s="48">
        <v>234136006.569</v>
      </c>
      <c r="E33" s="56">
        <v>74386297.958</v>
      </c>
      <c r="F33" s="56">
        <v>378943902.306</v>
      </c>
      <c r="G33" s="48">
        <v>909887403.2399999</v>
      </c>
      <c r="H33" s="56">
        <v>338512534.15</v>
      </c>
      <c r="I33" s="56">
        <v>1201114678.776</v>
      </c>
      <c r="J33" s="48">
        <v>1144023409.809</v>
      </c>
      <c r="K33" s="48">
        <v>412898832.108</v>
      </c>
      <c r="L33" s="55">
        <v>1580058581.0820003</v>
      </c>
    </row>
    <row r="34" spans="1:12" ht="15">
      <c r="A34" s="48" t="s">
        <v>1235</v>
      </c>
      <c r="B34" s="48" t="s">
        <v>1344</v>
      </c>
      <c r="C34" s="48" t="s">
        <v>158</v>
      </c>
      <c r="D34" s="48"/>
      <c r="E34" s="56"/>
      <c r="F34" s="56"/>
      <c r="G34" s="48">
        <v>1727275871.0279999</v>
      </c>
      <c r="H34" s="56">
        <v>178530183.58399996</v>
      </c>
      <c r="I34" s="56">
        <v>1998738782.2550006</v>
      </c>
      <c r="J34" s="48">
        <v>1727275871.0279999</v>
      </c>
      <c r="K34" s="48">
        <v>178530183.58399996</v>
      </c>
      <c r="L34" s="55">
        <v>1998738782.2550006</v>
      </c>
    </row>
    <row r="35" spans="1:12" ht="15">
      <c r="A35" s="53"/>
      <c r="B35" s="53"/>
      <c r="C35" s="58" t="s">
        <v>577</v>
      </c>
      <c r="D35" s="58">
        <v>301244.007</v>
      </c>
      <c r="E35" s="59">
        <v>11236.488</v>
      </c>
      <c r="F35" s="59">
        <v>335150.34400000004</v>
      </c>
      <c r="G35" s="58"/>
      <c r="H35" s="59"/>
      <c r="I35" s="59"/>
      <c r="J35" s="58">
        <v>301244.007</v>
      </c>
      <c r="K35" s="58">
        <v>11236.488</v>
      </c>
      <c r="L35" s="60">
        <v>335150.34400000004</v>
      </c>
    </row>
    <row r="36" spans="1:12" ht="15">
      <c r="A36" s="53"/>
      <c r="B36" s="53"/>
      <c r="C36" s="58" t="s">
        <v>588</v>
      </c>
      <c r="D36" s="58">
        <v>45095303.398</v>
      </c>
      <c r="E36" s="59">
        <v>5366081.463</v>
      </c>
      <c r="F36" s="59">
        <v>41808083.055999994</v>
      </c>
      <c r="G36" s="58"/>
      <c r="H36" s="59"/>
      <c r="I36" s="59"/>
      <c r="J36" s="58">
        <v>45095303.398</v>
      </c>
      <c r="K36" s="58">
        <v>5366081.463</v>
      </c>
      <c r="L36" s="60">
        <v>41808083.055999994</v>
      </c>
    </row>
    <row r="37" spans="1:12" ht="15">
      <c r="A37" s="53"/>
      <c r="B37" s="53"/>
      <c r="C37" s="58" t="s">
        <v>570</v>
      </c>
      <c r="D37" s="58">
        <v>57871492.874</v>
      </c>
      <c r="E37" s="59">
        <v>0</v>
      </c>
      <c r="F37" s="59">
        <v>59665817.80100001</v>
      </c>
      <c r="G37" s="58">
        <v>685512354.253</v>
      </c>
      <c r="H37" s="59">
        <v>118988524.619</v>
      </c>
      <c r="I37" s="59">
        <v>584425579.898</v>
      </c>
      <c r="J37" s="58">
        <v>743383847.127</v>
      </c>
      <c r="K37" s="58">
        <v>118988524.619</v>
      </c>
      <c r="L37" s="60">
        <v>644091397.699</v>
      </c>
    </row>
    <row r="38" spans="1:12" ht="15">
      <c r="A38" s="53"/>
      <c r="B38" s="53"/>
      <c r="C38" s="58" t="s">
        <v>351</v>
      </c>
      <c r="D38" s="58"/>
      <c r="E38" s="59"/>
      <c r="F38" s="59"/>
      <c r="G38" s="58">
        <v>2417453.747</v>
      </c>
      <c r="H38" s="59">
        <v>1260780.071</v>
      </c>
      <c r="I38" s="59">
        <v>1313624.894</v>
      </c>
      <c r="J38" s="58">
        <v>2417453.747</v>
      </c>
      <c r="K38" s="58">
        <v>1260780.071</v>
      </c>
      <c r="L38" s="60">
        <v>1313624.894</v>
      </c>
    </row>
    <row r="39" spans="1:12" ht="15">
      <c r="A39" s="53"/>
      <c r="B39" s="53"/>
      <c r="C39" s="58" t="s">
        <v>689</v>
      </c>
      <c r="D39" s="58">
        <v>69778870.271</v>
      </c>
      <c r="E39" s="59">
        <v>2714536.621</v>
      </c>
      <c r="F39" s="59">
        <v>78537098.16400002</v>
      </c>
      <c r="G39" s="58"/>
      <c r="H39" s="59"/>
      <c r="I39" s="59"/>
      <c r="J39" s="58">
        <v>69778870.271</v>
      </c>
      <c r="K39" s="58">
        <v>2714536.621</v>
      </c>
      <c r="L39" s="60">
        <v>78537098.16400002</v>
      </c>
    </row>
    <row r="40" spans="1:12" ht="15">
      <c r="A40" s="53"/>
      <c r="B40" s="53"/>
      <c r="C40" s="58" t="s">
        <v>1024</v>
      </c>
      <c r="D40" s="58"/>
      <c r="E40" s="59"/>
      <c r="F40" s="59"/>
      <c r="G40" s="58">
        <v>5919506.687</v>
      </c>
      <c r="H40" s="59">
        <v>4285204.056</v>
      </c>
      <c r="I40" s="59">
        <v>1949103.3650000002</v>
      </c>
      <c r="J40" s="58">
        <v>5919506.687</v>
      </c>
      <c r="K40" s="58">
        <v>4285204.056</v>
      </c>
      <c r="L40" s="60">
        <v>1949103.3650000002</v>
      </c>
    </row>
    <row r="41" spans="1:12" ht="15">
      <c r="A41" s="53"/>
      <c r="B41" s="53"/>
      <c r="C41" s="58" t="s">
        <v>137</v>
      </c>
      <c r="D41" s="58">
        <v>52146205.50299999</v>
      </c>
      <c r="E41" s="59">
        <v>5429240.245</v>
      </c>
      <c r="F41" s="59">
        <v>89208558.733</v>
      </c>
      <c r="G41" s="58">
        <v>129296723.20199999</v>
      </c>
      <c r="H41" s="59">
        <v>26090428.638</v>
      </c>
      <c r="I41" s="59">
        <v>117842049.17899999</v>
      </c>
      <c r="J41" s="58">
        <v>181442928.70499998</v>
      </c>
      <c r="K41" s="58">
        <v>31519668.883</v>
      </c>
      <c r="L41" s="60">
        <v>207050607.912</v>
      </c>
    </row>
    <row r="42" spans="1:12" ht="15">
      <c r="A42" s="53"/>
      <c r="B42" s="53"/>
      <c r="C42" s="58" t="s">
        <v>355</v>
      </c>
      <c r="D42" s="58">
        <v>8284656.4399999995</v>
      </c>
      <c r="E42" s="59">
        <v>1642078.85</v>
      </c>
      <c r="F42" s="59">
        <v>6642577.59</v>
      </c>
      <c r="G42" s="58">
        <v>266311810.271</v>
      </c>
      <c r="H42" s="59">
        <v>62361485.166999996</v>
      </c>
      <c r="I42" s="59">
        <v>198978694.023</v>
      </c>
      <c r="J42" s="58">
        <v>274596466.711</v>
      </c>
      <c r="K42" s="58">
        <v>64003564.017</v>
      </c>
      <c r="L42" s="60">
        <v>205621271.613</v>
      </c>
    </row>
    <row r="43" spans="1:12" ht="15">
      <c r="A43" s="53"/>
      <c r="B43" s="53"/>
      <c r="C43" s="58" t="s">
        <v>370</v>
      </c>
      <c r="D43" s="58">
        <v>8602139.146999998</v>
      </c>
      <c r="E43" s="59">
        <v>4160398.84</v>
      </c>
      <c r="F43" s="59">
        <v>4627833.506</v>
      </c>
      <c r="G43" s="58">
        <v>557565237.904</v>
      </c>
      <c r="H43" s="59">
        <v>168882480.43</v>
      </c>
      <c r="I43" s="59">
        <v>493512023.148</v>
      </c>
      <c r="J43" s="58">
        <v>566167377.051</v>
      </c>
      <c r="K43" s="58">
        <v>173042879.27</v>
      </c>
      <c r="L43" s="60">
        <v>498139856.654</v>
      </c>
    </row>
    <row r="44" spans="1:12" ht="15">
      <c r="A44" s="53"/>
      <c r="B44" s="53"/>
      <c r="C44" s="58" t="s">
        <v>445</v>
      </c>
      <c r="D44" s="58">
        <v>162522.28</v>
      </c>
      <c r="E44" s="59">
        <v>0</v>
      </c>
      <c r="F44" s="59">
        <v>162522.28</v>
      </c>
      <c r="G44" s="58">
        <v>92023142.735</v>
      </c>
      <c r="H44" s="59">
        <v>1396141.95</v>
      </c>
      <c r="I44" s="59">
        <v>87118878.40799999</v>
      </c>
      <c r="J44" s="58">
        <v>92185665.015</v>
      </c>
      <c r="K44" s="58">
        <v>1396141.95</v>
      </c>
      <c r="L44" s="60">
        <v>87281400.688</v>
      </c>
    </row>
    <row r="45" spans="1:12" ht="15">
      <c r="A45" s="53"/>
      <c r="B45" s="53"/>
      <c r="C45" s="58" t="s">
        <v>471</v>
      </c>
      <c r="D45" s="58"/>
      <c r="E45" s="59"/>
      <c r="F45" s="59"/>
      <c r="G45" s="58">
        <v>90493931.014</v>
      </c>
      <c r="H45" s="59">
        <v>14729193.625</v>
      </c>
      <c r="I45" s="59">
        <v>78286575.87</v>
      </c>
      <c r="J45" s="58">
        <v>90493931.014</v>
      </c>
      <c r="K45" s="58">
        <v>14729193.625</v>
      </c>
      <c r="L45" s="60">
        <v>78286575.87</v>
      </c>
    </row>
    <row r="46" spans="1:12" ht="15">
      <c r="A46" s="53"/>
      <c r="B46" s="53"/>
      <c r="C46" s="58" t="s">
        <v>515</v>
      </c>
      <c r="D46" s="58">
        <v>163243593.255</v>
      </c>
      <c r="E46" s="59">
        <v>52851403.995</v>
      </c>
      <c r="F46" s="59">
        <v>104760513.685</v>
      </c>
      <c r="G46" s="58">
        <v>191114980.336</v>
      </c>
      <c r="H46" s="59">
        <v>24262287.815</v>
      </c>
      <c r="I46" s="59">
        <v>346990330.08599997</v>
      </c>
      <c r="J46" s="58">
        <v>354358573.59099996</v>
      </c>
      <c r="K46" s="58">
        <v>77113691.81</v>
      </c>
      <c r="L46" s="60">
        <v>451750843.77099997</v>
      </c>
    </row>
    <row r="47" spans="1:12" ht="15">
      <c r="A47" s="53"/>
      <c r="B47" s="53"/>
      <c r="C47" s="58" t="s">
        <v>544</v>
      </c>
      <c r="D47" s="58"/>
      <c r="E47" s="59"/>
      <c r="F47" s="59"/>
      <c r="G47" s="58">
        <v>18693745.237</v>
      </c>
      <c r="H47" s="59">
        <v>0</v>
      </c>
      <c r="I47" s="59">
        <v>19296184.731</v>
      </c>
      <c r="J47" s="58">
        <v>18693745.237</v>
      </c>
      <c r="K47" s="58">
        <v>0</v>
      </c>
      <c r="L47" s="60">
        <v>19296184.731</v>
      </c>
    </row>
    <row r="48" spans="1:12" ht="15">
      <c r="A48" s="53"/>
      <c r="B48" s="53"/>
      <c r="C48" s="58" t="s">
        <v>546</v>
      </c>
      <c r="D48" s="58"/>
      <c r="E48" s="59"/>
      <c r="F48" s="59"/>
      <c r="G48" s="58">
        <v>70052420.29100001</v>
      </c>
      <c r="H48" s="59">
        <v>3158539.1119999997</v>
      </c>
      <c r="I48" s="59">
        <v>105314657.958</v>
      </c>
      <c r="J48" s="58">
        <v>70052420.29100001</v>
      </c>
      <c r="K48" s="58">
        <v>3158539.1119999997</v>
      </c>
      <c r="L48" s="60">
        <v>105314657.958</v>
      </c>
    </row>
    <row r="49" spans="1:12" ht="15">
      <c r="A49" s="53"/>
      <c r="B49" s="53"/>
      <c r="C49" s="58" t="s">
        <v>887</v>
      </c>
      <c r="D49" s="58">
        <v>628275</v>
      </c>
      <c r="E49" s="59">
        <v>0</v>
      </c>
      <c r="F49" s="59">
        <v>672075</v>
      </c>
      <c r="G49" s="58"/>
      <c r="H49" s="59"/>
      <c r="I49" s="59"/>
      <c r="J49" s="58">
        <v>628275</v>
      </c>
      <c r="K49" s="58">
        <v>0</v>
      </c>
      <c r="L49" s="60">
        <v>672075</v>
      </c>
    </row>
    <row r="50" spans="1:12" ht="15">
      <c r="A50" s="53"/>
      <c r="B50" s="53"/>
      <c r="C50" s="58" t="s">
        <v>890</v>
      </c>
      <c r="D50" s="58">
        <v>8275612.326</v>
      </c>
      <c r="E50" s="59">
        <v>4520703.427999999</v>
      </c>
      <c r="F50" s="59">
        <v>4032694.64</v>
      </c>
      <c r="G50" s="58"/>
      <c r="H50" s="59"/>
      <c r="I50" s="59"/>
      <c r="J50" s="58">
        <v>8275612.326</v>
      </c>
      <c r="K50" s="58">
        <v>4520703.427999999</v>
      </c>
      <c r="L50" s="60">
        <v>4032694.64</v>
      </c>
    </row>
    <row r="51" spans="1:12" ht="15">
      <c r="A51" s="53"/>
      <c r="B51" s="53"/>
      <c r="C51" s="58" t="s">
        <v>900</v>
      </c>
      <c r="D51" s="58">
        <v>44900000</v>
      </c>
      <c r="E51" s="59">
        <v>0</v>
      </c>
      <c r="F51" s="59">
        <v>44900000</v>
      </c>
      <c r="G51" s="58"/>
      <c r="H51" s="59"/>
      <c r="I51" s="59"/>
      <c r="J51" s="58">
        <v>44900000</v>
      </c>
      <c r="K51" s="58">
        <v>0</v>
      </c>
      <c r="L51" s="60">
        <v>44900000</v>
      </c>
    </row>
    <row r="52" spans="1:12" ht="15">
      <c r="A52" s="53"/>
      <c r="B52" s="53"/>
      <c r="C52" s="58" t="s">
        <v>500</v>
      </c>
      <c r="D52" s="58"/>
      <c r="E52" s="59"/>
      <c r="F52" s="59"/>
      <c r="G52" s="58">
        <v>36117829.29</v>
      </c>
      <c r="H52" s="59">
        <v>3397480.04</v>
      </c>
      <c r="I52" s="59">
        <v>42720349.25</v>
      </c>
      <c r="J52" s="58">
        <v>36117829.29</v>
      </c>
      <c r="K52" s="58">
        <v>3397480.04</v>
      </c>
      <c r="L52" s="60">
        <v>42720349.25</v>
      </c>
    </row>
    <row r="53" spans="1:12" ht="15">
      <c r="A53" s="53"/>
      <c r="B53" s="53"/>
      <c r="C53" s="58" t="s">
        <v>560</v>
      </c>
      <c r="D53" s="58"/>
      <c r="E53" s="59"/>
      <c r="F53" s="59"/>
      <c r="G53" s="58">
        <v>11778761.908</v>
      </c>
      <c r="H53" s="59">
        <v>0</v>
      </c>
      <c r="I53" s="59">
        <v>11779390.033</v>
      </c>
      <c r="J53" s="58">
        <v>11778761.908</v>
      </c>
      <c r="K53" s="58">
        <v>0</v>
      </c>
      <c r="L53" s="60">
        <v>11779390.033</v>
      </c>
    </row>
    <row r="54" spans="1:12" ht="15">
      <c r="A54" s="53"/>
      <c r="B54" s="53"/>
      <c r="C54" s="58" t="s">
        <v>910</v>
      </c>
      <c r="D54" s="58">
        <v>8983648.308</v>
      </c>
      <c r="E54" s="59">
        <v>4473040.453</v>
      </c>
      <c r="F54" s="59">
        <v>4631249.237</v>
      </c>
      <c r="G54" s="58"/>
      <c r="H54" s="59"/>
      <c r="I54" s="59"/>
      <c r="J54" s="58">
        <v>8983648.308</v>
      </c>
      <c r="K54" s="58">
        <v>4473040.453</v>
      </c>
      <c r="L54" s="60">
        <v>4631249.237</v>
      </c>
    </row>
    <row r="55" spans="1:12" ht="15">
      <c r="A55" s="53"/>
      <c r="B55" s="53"/>
      <c r="C55" s="58" t="s">
        <v>564</v>
      </c>
      <c r="D55" s="58"/>
      <c r="E55" s="59"/>
      <c r="F55" s="59"/>
      <c r="G55" s="58">
        <v>265007215.008</v>
      </c>
      <c r="H55" s="59">
        <v>0</v>
      </c>
      <c r="I55" s="59">
        <v>265010822.65800002</v>
      </c>
      <c r="J55" s="58">
        <v>265007215.008</v>
      </c>
      <c r="K55" s="58">
        <v>0</v>
      </c>
      <c r="L55" s="60">
        <v>265010822.65800002</v>
      </c>
    </row>
    <row r="56" spans="1:12" ht="15">
      <c r="A56" s="53"/>
      <c r="B56" s="53"/>
      <c r="C56" s="58" t="s">
        <v>935</v>
      </c>
      <c r="D56" s="58">
        <v>53704252.256</v>
      </c>
      <c r="E56" s="59">
        <v>6823595.563999999</v>
      </c>
      <c r="F56" s="59">
        <v>51895486.992</v>
      </c>
      <c r="G56" s="58"/>
      <c r="H56" s="59"/>
      <c r="I56" s="59"/>
      <c r="J56" s="58">
        <v>53704252.256</v>
      </c>
      <c r="K56" s="58">
        <v>6823595.563999999</v>
      </c>
      <c r="L56" s="60">
        <v>51895486.992</v>
      </c>
    </row>
    <row r="57" spans="1:12" ht="15">
      <c r="A57" s="53"/>
      <c r="B57" s="53"/>
      <c r="C57" s="58" t="s">
        <v>763</v>
      </c>
      <c r="D57" s="58">
        <v>102948885.89</v>
      </c>
      <c r="E57" s="59">
        <v>4045176</v>
      </c>
      <c r="F57" s="59">
        <v>98903709.89</v>
      </c>
      <c r="G57" s="58"/>
      <c r="H57" s="59"/>
      <c r="I57" s="59"/>
      <c r="J57" s="58">
        <v>102948885.89</v>
      </c>
      <c r="K57" s="58">
        <v>4045176</v>
      </c>
      <c r="L57" s="60">
        <v>98903709.89</v>
      </c>
    </row>
    <row r="58" spans="1:12" ht="15">
      <c r="A58" s="53"/>
      <c r="B58" s="53"/>
      <c r="C58" s="58" t="s">
        <v>82</v>
      </c>
      <c r="D58" s="58">
        <v>17900</v>
      </c>
      <c r="E58" s="59">
        <v>0</v>
      </c>
      <c r="F58" s="59">
        <v>17900</v>
      </c>
      <c r="G58" s="58"/>
      <c r="H58" s="59"/>
      <c r="I58" s="59"/>
      <c r="J58" s="58">
        <v>17900</v>
      </c>
      <c r="K58" s="58">
        <v>0</v>
      </c>
      <c r="L58" s="60">
        <v>17900</v>
      </c>
    </row>
    <row r="59" spans="1:12" ht="15">
      <c r="A59" s="53"/>
      <c r="B59" s="53"/>
      <c r="C59" s="58" t="s">
        <v>970</v>
      </c>
      <c r="D59" s="58">
        <v>417808237.38</v>
      </c>
      <c r="E59" s="59">
        <v>165238521.69</v>
      </c>
      <c r="F59" s="59">
        <v>331989715.69</v>
      </c>
      <c r="G59" s="58"/>
      <c r="H59" s="59"/>
      <c r="I59" s="59"/>
      <c r="J59" s="58">
        <v>417808237.38</v>
      </c>
      <c r="K59" s="58">
        <v>165238521.69</v>
      </c>
      <c r="L59" s="60">
        <v>331989715.69</v>
      </c>
    </row>
    <row r="60" spans="1:12" ht="15">
      <c r="A60" s="53"/>
      <c r="B60" s="53"/>
      <c r="C60" s="58" t="s">
        <v>851</v>
      </c>
      <c r="D60" s="58">
        <v>62173900</v>
      </c>
      <c r="E60" s="59">
        <v>0</v>
      </c>
      <c r="F60" s="59">
        <v>62173900</v>
      </c>
      <c r="G60" s="58"/>
      <c r="H60" s="59"/>
      <c r="I60" s="59"/>
      <c r="J60" s="58">
        <v>62173900</v>
      </c>
      <c r="K60" s="58">
        <v>0</v>
      </c>
      <c r="L60" s="60">
        <v>62173900</v>
      </c>
    </row>
    <row r="61" spans="1:12" ht="15">
      <c r="A61" s="48" t="s">
        <v>0</v>
      </c>
      <c r="B61" s="49"/>
      <c r="C61" s="49"/>
      <c r="D61" s="48">
        <v>1104926738.335</v>
      </c>
      <c r="E61" s="56">
        <v>257276013.637</v>
      </c>
      <c r="F61" s="56">
        <v>984964886.6079998</v>
      </c>
      <c r="G61" s="48">
        <v>4149580982.911</v>
      </c>
      <c r="H61" s="56">
        <v>607342729.107</v>
      </c>
      <c r="I61" s="56">
        <v>4353277045.7560005</v>
      </c>
      <c r="J61" s="48">
        <v>5254507721.245999</v>
      </c>
      <c r="K61" s="48">
        <v>864618742.744</v>
      </c>
      <c r="L61" s="55">
        <v>5338241932.364001</v>
      </c>
    </row>
    <row r="62" spans="1:12" ht="15.75">
      <c r="A62" s="61" t="s">
        <v>1082</v>
      </c>
      <c r="B62" s="62"/>
      <c r="C62" s="62"/>
      <c r="D62" s="61">
        <v>1588901998.026</v>
      </c>
      <c r="E62" s="63">
        <v>627450561.618</v>
      </c>
      <c r="F62" s="63">
        <v>1583590927.0660002</v>
      </c>
      <c r="G62" s="61">
        <v>5838405380.726002</v>
      </c>
      <c r="H62" s="63">
        <v>2669131458.7669997</v>
      </c>
      <c r="I62" s="63">
        <v>6629562013.2</v>
      </c>
      <c r="J62" s="61">
        <v>7427307378.752001</v>
      </c>
      <c r="K62" s="61">
        <v>3296582020.3849998</v>
      </c>
      <c r="L62" s="64">
        <v>8213152940.266</v>
      </c>
    </row>
    <row r="63" spans="1:12" ht="15">
      <c r="A63"/>
      <c r="B63"/>
      <c r="C63"/>
      <c r="D63"/>
      <c r="E63"/>
      <c r="F63"/>
      <c r="G63"/>
      <c r="H63"/>
      <c r="I63"/>
      <c r="J63"/>
      <c r="K63"/>
      <c r="L63"/>
    </row>
    <row r="64" spans="1:12" ht="15">
      <c r="A64"/>
      <c r="B64"/>
      <c r="C64"/>
      <c r="D64"/>
      <c r="E64"/>
      <c r="F64"/>
      <c r="G64"/>
      <c r="H64"/>
      <c r="I64"/>
      <c r="J64"/>
      <c r="K64"/>
      <c r="L64"/>
    </row>
    <row r="65" spans="1:12" ht="15">
      <c r="A65"/>
      <c r="B65"/>
      <c r="C65"/>
      <c r="D65"/>
      <c r="E65"/>
      <c r="F65"/>
      <c r="G65"/>
      <c r="H65"/>
      <c r="I65"/>
      <c r="J65"/>
      <c r="K65"/>
      <c r="L65"/>
    </row>
    <row r="66" spans="1:12" ht="15">
      <c r="A66"/>
      <c r="B66"/>
      <c r="C66"/>
      <c r="D66"/>
      <c r="E66"/>
      <c r="F66"/>
      <c r="G66"/>
      <c r="H66"/>
      <c r="I66"/>
      <c r="J66"/>
      <c r="K66"/>
      <c r="L66"/>
    </row>
    <row r="67" spans="1:12" ht="15">
      <c r="A67"/>
      <c r="B67"/>
      <c r="C67"/>
      <c r="D67"/>
      <c r="E67"/>
      <c r="F67"/>
      <c r="G67"/>
      <c r="H67"/>
      <c r="I67"/>
      <c r="J67"/>
      <c r="K67"/>
      <c r="L67"/>
    </row>
    <row r="68" spans="1:12" ht="15">
      <c r="A68"/>
      <c r="B68"/>
      <c r="C68"/>
      <c r="D68"/>
      <c r="E68"/>
      <c r="F68"/>
      <c r="G68"/>
      <c r="H68"/>
      <c r="I68"/>
      <c r="J68"/>
      <c r="K68"/>
      <c r="L68"/>
    </row>
    <row r="69" spans="1:12" ht="15">
      <c r="A69"/>
      <c r="B69"/>
      <c r="C69"/>
      <c r="D69"/>
      <c r="E69"/>
      <c r="F69"/>
      <c r="G69"/>
      <c r="H69"/>
      <c r="I69"/>
      <c r="J69"/>
      <c r="K69"/>
      <c r="L69"/>
    </row>
    <row r="70" spans="1:12" ht="15">
      <c r="A70"/>
      <c r="B70"/>
      <c r="C70"/>
      <c r="D70"/>
      <c r="E70"/>
      <c r="F70"/>
      <c r="G70"/>
      <c r="H70"/>
      <c r="I70"/>
      <c r="J70"/>
      <c r="K70"/>
      <c r="L70"/>
    </row>
    <row r="71" spans="1:12" ht="15">
      <c r="A71"/>
      <c r="B71"/>
      <c r="C71"/>
      <c r="D71"/>
      <c r="E71"/>
      <c r="F71"/>
      <c r="G71"/>
      <c r="H71"/>
      <c r="I71"/>
      <c r="J71"/>
      <c r="K71"/>
      <c r="L71"/>
    </row>
  </sheetData>
  <sheetProtection/>
  <mergeCells count="10">
    <mergeCell ref="A1:L1"/>
    <mergeCell ref="G5:I5"/>
    <mergeCell ref="J5:L5"/>
    <mergeCell ref="A2:L2"/>
    <mergeCell ref="A3:L3"/>
    <mergeCell ref="A4:L4"/>
    <mergeCell ref="A5:A6"/>
    <mergeCell ref="B5:B6"/>
    <mergeCell ref="C5:C6"/>
    <mergeCell ref="D5:F5"/>
  </mergeCells>
  <printOptions gridLines="1" horizontalCentered="1"/>
  <pageMargins left="0.75" right="0" top="0.5" bottom="0.5" header="0.25" footer="0.25"/>
  <pageSetup firstPageNumber="8" useFirstPageNumber="1" fitToHeight="1" fitToWidth="1" horizontalDpi="600" verticalDpi="600" orientation="landscape" scale="58" r:id="rId1"/>
  <headerFooter alignWithMargins="0">
    <oddHeader>&amp;R&amp;P</oddHeader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zoomScalePageLayoutView="0" workbookViewId="0" topLeftCell="A26">
      <selection activeCell="D11" sqref="D11"/>
    </sheetView>
  </sheetViews>
  <sheetFormatPr defaultColWidth="9.140625" defaultRowHeight="12.75"/>
  <cols>
    <col min="1" max="1" width="14.7109375" style="46" bestFit="1" customWidth="1"/>
    <col min="2" max="2" width="18.421875" style="46" bestFit="1" customWidth="1"/>
    <col min="3" max="4" width="15.00390625" style="46" customWidth="1"/>
    <col min="5" max="5" width="12.8515625" style="46" customWidth="1"/>
    <col min="6" max="16384" width="9.140625" style="46" customWidth="1"/>
  </cols>
  <sheetData>
    <row r="1" spans="1:5" ht="18">
      <c r="A1" s="236" t="s">
        <v>1135</v>
      </c>
      <c r="B1" s="237"/>
      <c r="C1" s="237"/>
      <c r="D1" s="237"/>
      <c r="E1" s="238"/>
    </row>
    <row r="2" spans="1:5" ht="18">
      <c r="A2" s="239" t="s">
        <v>1136</v>
      </c>
      <c r="B2" s="240"/>
      <c r="C2" s="240"/>
      <c r="D2" s="240"/>
      <c r="E2" s="241"/>
    </row>
    <row r="3" spans="1:5" ht="18">
      <c r="A3" s="242" t="str">
        <f>6!A3:E3</f>
        <v>JULY - JUNE    2006-07</v>
      </c>
      <c r="B3" s="243"/>
      <c r="C3" s="243"/>
      <c r="D3" s="243"/>
      <c r="E3" s="244"/>
    </row>
    <row r="4" spans="1:5" ht="15.75">
      <c r="A4" s="248" t="s">
        <v>1085</v>
      </c>
      <c r="B4" s="248"/>
      <c r="C4" s="248"/>
      <c r="D4" s="248"/>
      <c r="E4" s="248"/>
    </row>
    <row r="5" spans="1:5" ht="31.5">
      <c r="A5" s="40" t="s">
        <v>1080</v>
      </c>
      <c r="B5" s="41" t="s">
        <v>1035</v>
      </c>
      <c r="C5" s="23" t="s">
        <v>1060</v>
      </c>
      <c r="D5" s="23" t="s">
        <v>1062</v>
      </c>
      <c r="E5" s="23" t="s">
        <v>1086</v>
      </c>
    </row>
    <row r="6" spans="1:5" ht="15" hidden="1">
      <c r="A6" s="50" t="s">
        <v>1126</v>
      </c>
      <c r="B6" s="49"/>
      <c r="C6" s="50" t="s">
        <v>1036</v>
      </c>
      <c r="D6" s="49"/>
      <c r="E6" s="52"/>
    </row>
    <row r="7" spans="1:5" ht="15" hidden="1">
      <c r="A7" s="50" t="s">
        <v>96</v>
      </c>
      <c r="B7" s="50" t="s">
        <v>1035</v>
      </c>
      <c r="C7" s="48" t="s">
        <v>1060</v>
      </c>
      <c r="D7" s="56" t="s">
        <v>1062</v>
      </c>
      <c r="E7" s="55" t="s">
        <v>1082</v>
      </c>
    </row>
    <row r="8" spans="1:5" ht="15">
      <c r="A8" s="48" t="s">
        <v>1074</v>
      </c>
      <c r="B8" s="48" t="s">
        <v>577</v>
      </c>
      <c r="C8" s="48">
        <v>11236.488</v>
      </c>
      <c r="D8" s="56"/>
      <c r="E8" s="55">
        <v>11236.488</v>
      </c>
    </row>
    <row r="9" spans="1:5" ht="15">
      <c r="A9" s="53"/>
      <c r="B9" s="58" t="s">
        <v>588</v>
      </c>
      <c r="C9" s="58">
        <v>5366081.463</v>
      </c>
      <c r="D9" s="59"/>
      <c r="E9" s="60">
        <v>5366081.463</v>
      </c>
    </row>
    <row r="10" spans="1:5" ht="15">
      <c r="A10" s="53"/>
      <c r="B10" s="58" t="s">
        <v>570</v>
      </c>
      <c r="C10" s="58">
        <v>0</v>
      </c>
      <c r="D10" s="59">
        <v>118988524.619</v>
      </c>
      <c r="E10" s="60">
        <v>118988524.619</v>
      </c>
    </row>
    <row r="11" spans="1:5" ht="15">
      <c r="A11" s="53"/>
      <c r="B11" s="58" t="s">
        <v>1024</v>
      </c>
      <c r="C11" s="58"/>
      <c r="D11" s="59">
        <v>36492208.286</v>
      </c>
      <c r="E11" s="60">
        <v>36492208.286</v>
      </c>
    </row>
    <row r="12" spans="1:5" ht="15">
      <c r="A12" s="53"/>
      <c r="B12" s="58" t="s">
        <v>137</v>
      </c>
      <c r="C12" s="58">
        <v>20017957.663000003</v>
      </c>
      <c r="D12" s="59">
        <v>26090428.638</v>
      </c>
      <c r="E12" s="60">
        <v>46108386.301</v>
      </c>
    </row>
    <row r="13" spans="1:5" ht="15">
      <c r="A13" s="53"/>
      <c r="B13" s="58" t="s">
        <v>515</v>
      </c>
      <c r="C13" s="58">
        <v>52851403.995</v>
      </c>
      <c r="D13" s="59">
        <v>24262287.815</v>
      </c>
      <c r="E13" s="60">
        <v>77113691.81</v>
      </c>
    </row>
    <row r="14" spans="1:5" s="47" customFormat="1" ht="15.75">
      <c r="A14" s="53"/>
      <c r="B14" s="58" t="s">
        <v>544</v>
      </c>
      <c r="C14" s="58"/>
      <c r="D14" s="59">
        <v>0</v>
      </c>
      <c r="E14" s="60">
        <v>0</v>
      </c>
    </row>
    <row r="15" spans="1:5" ht="15">
      <c r="A15" s="53"/>
      <c r="B15" s="58" t="s">
        <v>546</v>
      </c>
      <c r="C15" s="58"/>
      <c r="D15" s="59">
        <v>3158539.1119999997</v>
      </c>
      <c r="E15" s="60">
        <v>3158539.1119999997</v>
      </c>
    </row>
    <row r="16" spans="1:5" ht="15">
      <c r="A16" s="53"/>
      <c r="B16" s="58" t="s">
        <v>887</v>
      </c>
      <c r="C16" s="58">
        <v>0</v>
      </c>
      <c r="D16" s="59"/>
      <c r="E16" s="60">
        <v>0</v>
      </c>
    </row>
    <row r="17" spans="1:5" ht="15">
      <c r="A17" s="53"/>
      <c r="B17" s="58" t="s">
        <v>890</v>
      </c>
      <c r="C17" s="58">
        <v>4520703.427999999</v>
      </c>
      <c r="D17" s="59"/>
      <c r="E17" s="60">
        <v>4520703.427999999</v>
      </c>
    </row>
    <row r="18" spans="1:5" ht="15">
      <c r="A18" s="53"/>
      <c r="B18" s="58" t="s">
        <v>900</v>
      </c>
      <c r="C18" s="58">
        <v>0</v>
      </c>
      <c r="D18" s="59"/>
      <c r="E18" s="60">
        <v>0</v>
      </c>
    </row>
    <row r="19" spans="1:5" ht="15">
      <c r="A19" s="53"/>
      <c r="B19" s="58" t="s">
        <v>560</v>
      </c>
      <c r="C19" s="58">
        <v>0</v>
      </c>
      <c r="D19" s="59">
        <v>0</v>
      </c>
      <c r="E19" s="60">
        <v>0</v>
      </c>
    </row>
    <row r="20" spans="1:5" ht="15">
      <c r="A20" s="53"/>
      <c r="B20" s="58" t="s">
        <v>910</v>
      </c>
      <c r="C20" s="58">
        <v>4473040.453</v>
      </c>
      <c r="D20" s="59"/>
      <c r="E20" s="60">
        <v>4473040.453</v>
      </c>
    </row>
    <row r="21" spans="1:5" ht="15">
      <c r="A21" s="53"/>
      <c r="B21" s="58" t="s">
        <v>564</v>
      </c>
      <c r="C21" s="58"/>
      <c r="D21" s="59">
        <v>0</v>
      </c>
      <c r="E21" s="60">
        <v>0</v>
      </c>
    </row>
    <row r="22" spans="1:5" ht="15">
      <c r="A22" s="53"/>
      <c r="B22" s="58" t="s">
        <v>935</v>
      </c>
      <c r="C22" s="58">
        <v>125057970.56699999</v>
      </c>
      <c r="D22" s="59"/>
      <c r="E22" s="60">
        <v>125057970.56699999</v>
      </c>
    </row>
    <row r="23" spans="1:5" ht="15">
      <c r="A23" s="53"/>
      <c r="B23" s="58" t="s">
        <v>970</v>
      </c>
      <c r="C23" s="58">
        <v>398570948.69</v>
      </c>
      <c r="D23" s="59"/>
      <c r="E23" s="60">
        <v>398570948.69</v>
      </c>
    </row>
    <row r="24" spans="1:5" ht="15">
      <c r="A24" s="48" t="s">
        <v>1083</v>
      </c>
      <c r="B24" s="49"/>
      <c r="C24" s="48">
        <v>610869342.747</v>
      </c>
      <c r="D24" s="56">
        <v>208991988.47</v>
      </c>
      <c r="E24" s="55">
        <v>819861331.217</v>
      </c>
    </row>
    <row r="25" spans="1:5" ht="15">
      <c r="A25" s="48" t="s">
        <v>1073</v>
      </c>
      <c r="B25" s="48" t="s">
        <v>158</v>
      </c>
      <c r="C25" s="48">
        <v>376500</v>
      </c>
      <c r="D25" s="56">
        <v>949266536.5000001</v>
      </c>
      <c r="E25" s="55">
        <v>949643036.5000001</v>
      </c>
    </row>
    <row r="26" spans="1:5" ht="15">
      <c r="A26" s="53"/>
      <c r="B26" s="58" t="s">
        <v>351</v>
      </c>
      <c r="C26" s="58"/>
      <c r="D26" s="59">
        <v>1260780.071</v>
      </c>
      <c r="E26" s="60">
        <v>1260780.071</v>
      </c>
    </row>
    <row r="27" spans="1:5" ht="15">
      <c r="A27" s="53"/>
      <c r="B27" s="58" t="s">
        <v>689</v>
      </c>
      <c r="C27" s="58">
        <v>2714536.621</v>
      </c>
      <c r="D27" s="59"/>
      <c r="E27" s="60">
        <v>2714536.621</v>
      </c>
    </row>
    <row r="28" spans="1:5" ht="15">
      <c r="A28" s="53"/>
      <c r="B28" s="58" t="s">
        <v>355</v>
      </c>
      <c r="C28" s="58">
        <v>1642078.85</v>
      </c>
      <c r="D28" s="59">
        <v>162361485.167</v>
      </c>
      <c r="E28" s="60">
        <v>164003564.017</v>
      </c>
    </row>
    <row r="29" spans="1:5" ht="15">
      <c r="A29" s="53"/>
      <c r="B29" s="58" t="s">
        <v>370</v>
      </c>
      <c r="C29" s="58">
        <v>4403366.84</v>
      </c>
      <c r="D29" s="59">
        <v>1027216488.537</v>
      </c>
      <c r="E29" s="60">
        <v>1031619855.377</v>
      </c>
    </row>
    <row r="30" spans="1:5" ht="15">
      <c r="A30" s="53"/>
      <c r="B30" s="58" t="s">
        <v>445</v>
      </c>
      <c r="C30" s="58">
        <v>0</v>
      </c>
      <c r="D30" s="59">
        <v>252829141.95700002</v>
      </c>
      <c r="E30" s="60">
        <v>252829141.95700002</v>
      </c>
    </row>
    <row r="31" spans="1:5" ht="15">
      <c r="A31" s="53"/>
      <c r="B31" s="58" t="s">
        <v>471</v>
      </c>
      <c r="C31" s="58"/>
      <c r="D31" s="59">
        <v>38807558.025</v>
      </c>
      <c r="E31" s="60">
        <v>38807558.025</v>
      </c>
    </row>
    <row r="32" spans="1:5" ht="15">
      <c r="A32" s="53"/>
      <c r="B32" s="58" t="s">
        <v>500</v>
      </c>
      <c r="C32" s="58"/>
      <c r="D32" s="59">
        <v>3397480.04</v>
      </c>
      <c r="E32" s="60">
        <v>3397480.04</v>
      </c>
    </row>
    <row r="33" spans="1:5" ht="15">
      <c r="A33" s="53"/>
      <c r="B33" s="58" t="s">
        <v>763</v>
      </c>
      <c r="C33" s="58">
        <v>4045176</v>
      </c>
      <c r="D33" s="59"/>
      <c r="E33" s="60">
        <v>4045176</v>
      </c>
    </row>
    <row r="34" spans="1:5" ht="15">
      <c r="A34" s="53"/>
      <c r="B34" s="58" t="s">
        <v>82</v>
      </c>
      <c r="C34" s="58">
        <v>0</v>
      </c>
      <c r="D34" s="59"/>
      <c r="E34" s="60">
        <v>0</v>
      </c>
    </row>
    <row r="35" spans="1:5" ht="15">
      <c r="A35" s="53"/>
      <c r="B35" s="58" t="s">
        <v>849</v>
      </c>
      <c r="C35" s="58">
        <v>3399560.56</v>
      </c>
      <c r="D35" s="59"/>
      <c r="E35" s="60">
        <v>3399560.56</v>
      </c>
    </row>
    <row r="36" spans="1:5" ht="15">
      <c r="A36" s="53"/>
      <c r="B36" s="58" t="s">
        <v>851</v>
      </c>
      <c r="C36" s="58">
        <v>0</v>
      </c>
      <c r="D36" s="59"/>
      <c r="E36" s="60">
        <v>0</v>
      </c>
    </row>
    <row r="37" spans="1:5" ht="15">
      <c r="A37" s="53"/>
      <c r="B37" s="58" t="s">
        <v>40</v>
      </c>
      <c r="C37" s="58"/>
      <c r="D37" s="59">
        <v>25000000</v>
      </c>
      <c r="E37" s="60">
        <v>25000000</v>
      </c>
    </row>
    <row r="38" spans="1:5" ht="15">
      <c r="A38" s="48" t="s">
        <v>1084</v>
      </c>
      <c r="B38" s="49"/>
      <c r="C38" s="48">
        <v>16581218.871</v>
      </c>
      <c r="D38" s="56">
        <v>2460139470.2970004</v>
      </c>
      <c r="E38" s="55">
        <v>2476720689.168</v>
      </c>
    </row>
    <row r="39" spans="1:5" ht="15.75">
      <c r="A39" s="61" t="s">
        <v>1082</v>
      </c>
      <c r="B39" s="62"/>
      <c r="C39" s="61">
        <v>627450561.618</v>
      </c>
      <c r="D39" s="63">
        <v>2669131458.7669997</v>
      </c>
      <c r="E39" s="64">
        <v>3296582020.385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" top="0.5" bottom="0.5" header="0.25" footer="0.25"/>
  <pageSetup firstPageNumber="9" useFirstPageNumber="1" fitToHeight="1" fitToWidth="1" horizontalDpi="600" verticalDpi="600" orientation="landscape" scale="95" r:id="rId1"/>
  <headerFooter alignWithMargins="0">
    <oddHeader>&amp;R&amp;P</oddHeader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H1">
      <selection activeCell="K12" sqref="K12"/>
    </sheetView>
  </sheetViews>
  <sheetFormatPr defaultColWidth="9.140625" defaultRowHeight="12.75"/>
  <cols>
    <col min="1" max="1" width="24.421875" style="46" bestFit="1" customWidth="1"/>
    <col min="2" max="2" width="12.421875" style="46" bestFit="1" customWidth="1"/>
    <col min="3" max="3" width="16.57421875" style="46" bestFit="1" customWidth="1"/>
    <col min="4" max="4" width="14.00390625" style="46" bestFit="1" customWidth="1"/>
    <col min="5" max="5" width="8.8515625" style="46" bestFit="1" customWidth="1"/>
    <col min="6" max="6" width="10.140625" style="46" bestFit="1" customWidth="1"/>
    <col min="7" max="7" width="12.57421875" style="46" bestFit="1" customWidth="1"/>
    <col min="8" max="8" width="17.28125" style="46" bestFit="1" customWidth="1"/>
    <col min="9" max="9" width="14.00390625" style="46" bestFit="1" customWidth="1"/>
    <col min="10" max="10" width="11.421875" style="46" bestFit="1" customWidth="1"/>
    <col min="11" max="16384" width="9.140625" style="46" customWidth="1"/>
  </cols>
  <sheetData>
    <row r="1" spans="1:10" ht="18">
      <c r="A1" s="236" t="s">
        <v>1137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8">
      <c r="A2" s="239" t="s">
        <v>1136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8">
      <c r="A3" s="239" t="str">
        <f>6!A3:E3</f>
        <v>JULY - JUNE    2006-07</v>
      </c>
      <c r="B3" s="240"/>
      <c r="C3" s="240"/>
      <c r="D3" s="240"/>
      <c r="E3" s="240"/>
      <c r="F3" s="240"/>
      <c r="G3" s="240"/>
      <c r="H3" s="240"/>
      <c r="I3" s="240"/>
      <c r="J3" s="241"/>
    </row>
    <row r="4" spans="1:10" ht="18">
      <c r="A4" s="245" t="s">
        <v>1085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15" hidden="1">
      <c r="A5" s="175" t="s">
        <v>1126</v>
      </c>
      <c r="B5" s="174"/>
      <c r="C5" s="175" t="s">
        <v>94</v>
      </c>
      <c r="D5" s="174"/>
      <c r="E5" s="174"/>
      <c r="F5" s="174"/>
      <c r="G5" s="174"/>
      <c r="H5" s="174"/>
      <c r="I5" s="174"/>
      <c r="J5" s="176"/>
    </row>
    <row r="6" spans="1:10" s="181" customFormat="1" ht="42.75" customHeight="1">
      <c r="A6" s="178" t="s">
        <v>96</v>
      </c>
      <c r="B6" s="178" t="s">
        <v>1036</v>
      </c>
      <c r="C6" s="179" t="s">
        <v>1070</v>
      </c>
      <c r="D6" s="179" t="s">
        <v>1071</v>
      </c>
      <c r="E6" s="179" t="s">
        <v>1149</v>
      </c>
      <c r="F6" s="179" t="s">
        <v>1344</v>
      </c>
      <c r="G6" s="179" t="s">
        <v>1341</v>
      </c>
      <c r="H6" s="179" t="s">
        <v>1249</v>
      </c>
      <c r="I6" s="179" t="s">
        <v>1346</v>
      </c>
      <c r="J6" s="180" t="s">
        <v>1082</v>
      </c>
    </row>
    <row r="7" spans="1:10" ht="30" customHeight="1">
      <c r="A7" s="58" t="s">
        <v>1074</v>
      </c>
      <c r="B7" s="58" t="s">
        <v>1060</v>
      </c>
      <c r="C7" s="58"/>
      <c r="D7" s="177">
        <v>70367269.398</v>
      </c>
      <c r="E7" s="177">
        <v>12000000</v>
      </c>
      <c r="F7" s="177">
        <v>244713823.32599998</v>
      </c>
      <c r="G7" s="177">
        <v>283788250.023</v>
      </c>
      <c r="H7" s="177"/>
      <c r="I7" s="177"/>
      <c r="J7" s="60">
        <v>610869342.747</v>
      </c>
    </row>
    <row r="8" spans="1:10" ht="30" customHeight="1">
      <c r="A8" s="53"/>
      <c r="B8" s="58" t="s">
        <v>1062</v>
      </c>
      <c r="C8" s="58"/>
      <c r="D8" s="59">
        <v>32207004.23</v>
      </c>
      <c r="E8" s="59"/>
      <c r="F8" s="59">
        <v>176784984.24</v>
      </c>
      <c r="G8" s="59"/>
      <c r="H8" s="59"/>
      <c r="I8" s="59">
        <v>0</v>
      </c>
      <c r="J8" s="60">
        <v>208991988.47</v>
      </c>
    </row>
    <row r="9" spans="1:10" ht="30" customHeight="1">
      <c r="A9" s="48" t="s">
        <v>1083</v>
      </c>
      <c r="B9" s="49"/>
      <c r="C9" s="48"/>
      <c r="D9" s="56">
        <v>102574273.628</v>
      </c>
      <c r="E9" s="56">
        <v>12000000</v>
      </c>
      <c r="F9" s="56">
        <v>421498807.566</v>
      </c>
      <c r="G9" s="56">
        <v>283788250.023</v>
      </c>
      <c r="H9" s="56"/>
      <c r="I9" s="56">
        <v>0</v>
      </c>
      <c r="J9" s="55">
        <v>819861331.217</v>
      </c>
    </row>
    <row r="10" spans="1:10" ht="30" customHeight="1">
      <c r="A10" s="48" t="s">
        <v>1073</v>
      </c>
      <c r="B10" s="48" t="s">
        <v>1060</v>
      </c>
      <c r="C10" s="48">
        <v>3399560.56</v>
      </c>
      <c r="D10" s="56">
        <v>619468</v>
      </c>
      <c r="E10" s="56"/>
      <c r="F10" s="56">
        <v>12562190.311</v>
      </c>
      <c r="G10" s="56">
        <v>0</v>
      </c>
      <c r="H10" s="56"/>
      <c r="I10" s="56"/>
      <c r="J10" s="55">
        <v>16581218.871</v>
      </c>
    </row>
    <row r="11" spans="1:10" ht="30" customHeight="1">
      <c r="A11" s="53"/>
      <c r="B11" s="58" t="s">
        <v>1062</v>
      </c>
      <c r="C11" s="58"/>
      <c r="D11" s="59">
        <v>281305529.91999996</v>
      </c>
      <c r="E11" s="59"/>
      <c r="F11" s="59">
        <v>430557744.867</v>
      </c>
      <c r="G11" s="59">
        <v>1723276195.5100002</v>
      </c>
      <c r="H11" s="59">
        <v>25000000</v>
      </c>
      <c r="I11" s="59"/>
      <c r="J11" s="60">
        <v>2460139470.297</v>
      </c>
    </row>
    <row r="12" spans="1:10" ht="30" customHeight="1">
      <c r="A12" s="48" t="s">
        <v>1084</v>
      </c>
      <c r="B12" s="49"/>
      <c r="C12" s="48">
        <v>3399560.56</v>
      </c>
      <c r="D12" s="56">
        <v>281924997.91999996</v>
      </c>
      <c r="E12" s="56"/>
      <c r="F12" s="56">
        <v>443119935.178</v>
      </c>
      <c r="G12" s="56">
        <v>1723276195.5100002</v>
      </c>
      <c r="H12" s="56">
        <v>25000000</v>
      </c>
      <c r="I12" s="56"/>
      <c r="J12" s="55">
        <v>2476720689.1679997</v>
      </c>
    </row>
    <row r="13" spans="1:10" s="47" customFormat="1" ht="30" customHeight="1">
      <c r="A13" s="61" t="s">
        <v>1082</v>
      </c>
      <c r="B13" s="62"/>
      <c r="C13" s="61">
        <v>3399560.56</v>
      </c>
      <c r="D13" s="63">
        <v>384499271.548</v>
      </c>
      <c r="E13" s="63">
        <v>12000000</v>
      </c>
      <c r="F13" s="63">
        <v>864618742.744</v>
      </c>
      <c r="G13" s="63">
        <v>2007064445.5330002</v>
      </c>
      <c r="H13" s="63">
        <v>25000000</v>
      </c>
      <c r="I13" s="63">
        <v>0</v>
      </c>
      <c r="J13" s="64">
        <v>3296582020.385</v>
      </c>
    </row>
    <row r="14" spans="1:5" ht="15">
      <c r="A14"/>
      <c r="B14"/>
      <c r="C14"/>
      <c r="D14"/>
      <c r="E14"/>
    </row>
    <row r="15" spans="1:5" ht="15">
      <c r="A15"/>
      <c r="B15"/>
      <c r="C15"/>
      <c r="D15"/>
      <c r="E15"/>
    </row>
    <row r="16" spans="1:5" ht="15">
      <c r="A16"/>
      <c r="B16"/>
      <c r="C16"/>
      <c r="D16"/>
      <c r="E16"/>
    </row>
    <row r="17" spans="1:5" ht="15">
      <c r="A17"/>
      <c r="B17"/>
      <c r="C17"/>
      <c r="D17"/>
      <c r="E17"/>
    </row>
    <row r="18" spans="1:5" ht="15">
      <c r="A18"/>
      <c r="B18"/>
      <c r="C18"/>
      <c r="D18"/>
      <c r="E18"/>
    </row>
    <row r="19" spans="1:5" ht="15">
      <c r="A19"/>
      <c r="B19"/>
      <c r="C19"/>
      <c r="D19"/>
      <c r="E19"/>
    </row>
    <row r="20" spans="1:5" ht="15">
      <c r="A20"/>
      <c r="B20"/>
      <c r="C20"/>
      <c r="D20"/>
      <c r="E20"/>
    </row>
    <row r="21" spans="1:5" ht="15">
      <c r="A21"/>
      <c r="B21"/>
      <c r="C21"/>
      <c r="D21"/>
      <c r="E21"/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</sheetData>
  <sheetProtection/>
  <mergeCells count="4">
    <mergeCell ref="A1:J1"/>
    <mergeCell ref="A2:J2"/>
    <mergeCell ref="A3:J3"/>
    <mergeCell ref="A4:J4"/>
  </mergeCells>
  <printOptions gridLines="1" horizontalCentered="1"/>
  <pageMargins left="0.75" right="0" top="0.5" bottom="0.5" header="0.25" footer="0.25"/>
  <pageSetup firstPageNumber="10" useFirstPageNumber="1" fitToHeight="1" fitToWidth="1" horizontalDpi="600" verticalDpi="600" orientation="landscape" scale="94" r:id="rId1"/>
  <headerFooter alignWithMargins="0">
    <oddHeader>&amp;R&amp;P</oddHeader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SheetLayoutView="100" zoomScalePageLayoutView="0" workbookViewId="0" topLeftCell="A1">
      <selection activeCell="D39" sqref="D39"/>
    </sheetView>
  </sheetViews>
  <sheetFormatPr defaultColWidth="5.421875" defaultRowHeight="12.75"/>
  <cols>
    <col min="1" max="1" width="12.140625" style="70" customWidth="1"/>
    <col min="2" max="2" width="18.8515625" style="70" customWidth="1"/>
    <col min="3" max="3" width="12.140625" style="70" bestFit="1" customWidth="1"/>
    <col min="4" max="4" width="12.140625" style="70" customWidth="1"/>
    <col min="5" max="7" width="12.140625" style="70" bestFit="1" customWidth="1"/>
    <col min="8" max="8" width="10.140625" style="70" bestFit="1" customWidth="1"/>
    <col min="9" max="9" width="11.421875" style="70" customWidth="1"/>
    <col min="10" max="13" width="11.421875" style="70" bestFit="1" customWidth="1"/>
    <col min="14" max="15" width="11.421875" style="70" customWidth="1"/>
    <col min="16" max="16384" width="5.421875" style="70" customWidth="1"/>
  </cols>
  <sheetData>
    <row r="1" spans="1:15" ht="18">
      <c r="A1" s="201" t="s">
        <v>1138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8">
      <c r="A2" s="201" t="s">
        <v>1136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8">
      <c r="A3" s="201" t="str">
        <f>6!A3:E3</f>
        <v>JULY - JUNE    2006-07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8">
      <c r="A4" s="251" t="s">
        <v>1085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ht="18" customHeight="1">
      <c r="A5" s="223" t="s">
        <v>1080</v>
      </c>
      <c r="B5" s="223" t="s">
        <v>1035</v>
      </c>
      <c r="C5" s="253" t="s">
        <v>1060</v>
      </c>
      <c r="D5" s="253"/>
      <c r="E5" s="253"/>
      <c r="F5" s="253"/>
      <c r="G5" s="253"/>
      <c r="H5" s="253"/>
      <c r="I5" s="254" t="s">
        <v>1062</v>
      </c>
      <c r="J5" s="255"/>
      <c r="K5" s="255"/>
      <c r="L5" s="255"/>
      <c r="M5" s="255"/>
      <c r="N5" s="256"/>
      <c r="O5" s="249" t="s">
        <v>1082</v>
      </c>
    </row>
    <row r="6" spans="1:15" ht="25.5">
      <c r="A6" s="223"/>
      <c r="B6" s="223"/>
      <c r="C6" s="45" t="str">
        <f>C9</f>
        <v>Afghan R.R.A.</v>
      </c>
      <c r="D6" s="45" t="str">
        <f>D9</f>
        <v>Earthquake R.A.</v>
      </c>
      <c r="E6" s="45" t="str">
        <f>E9</f>
        <v>Food</v>
      </c>
      <c r="F6" s="45" t="str">
        <f>F9</f>
        <v>Project </v>
      </c>
      <c r="G6" s="45" t="str">
        <f>G9</f>
        <v>BOP/Cash</v>
      </c>
      <c r="H6" s="45" t="s">
        <v>1086</v>
      </c>
      <c r="I6" s="45" t="str">
        <f>I9</f>
        <v>Earthquake R.A.</v>
      </c>
      <c r="J6" s="45" t="str">
        <f>J9</f>
        <v>Project </v>
      </c>
      <c r="K6" s="45" t="str">
        <f>K9</f>
        <v>BOP/Cash</v>
      </c>
      <c r="L6" s="45" t="str">
        <f>L9</f>
        <v>Short Term Cr.</v>
      </c>
      <c r="M6" s="45" t="str">
        <f>M9</f>
        <v>Commodity</v>
      </c>
      <c r="N6" s="45" t="s">
        <v>1086</v>
      </c>
      <c r="O6" s="250"/>
    </row>
    <row r="7" spans="1:15" ht="45" hidden="1">
      <c r="A7" s="67" t="s">
        <v>1126</v>
      </c>
      <c r="B7" s="66"/>
      <c r="C7" s="67" t="s">
        <v>1036</v>
      </c>
      <c r="D7" s="68" t="s">
        <v>94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9"/>
    </row>
    <row r="8" spans="1:15" ht="30" hidden="1">
      <c r="A8" s="71"/>
      <c r="B8" s="72"/>
      <c r="C8" s="65" t="s">
        <v>1060</v>
      </c>
      <c r="D8" s="66"/>
      <c r="E8" s="66"/>
      <c r="F8" s="66"/>
      <c r="G8" s="66"/>
      <c r="H8" s="65" t="s">
        <v>1087</v>
      </c>
      <c r="I8" s="65" t="s">
        <v>1062</v>
      </c>
      <c r="J8" s="66"/>
      <c r="K8" s="66"/>
      <c r="L8" s="66"/>
      <c r="M8" s="66"/>
      <c r="N8" s="65" t="s">
        <v>1088</v>
      </c>
      <c r="O8" s="73" t="s">
        <v>1082</v>
      </c>
    </row>
    <row r="9" spans="1:15" ht="30" hidden="1">
      <c r="A9" s="67" t="s">
        <v>96</v>
      </c>
      <c r="B9" s="67" t="s">
        <v>1035</v>
      </c>
      <c r="C9" s="65" t="s">
        <v>1070</v>
      </c>
      <c r="D9" s="74" t="s">
        <v>1071</v>
      </c>
      <c r="E9" s="74" t="s">
        <v>1149</v>
      </c>
      <c r="F9" s="74" t="s">
        <v>1344</v>
      </c>
      <c r="G9" s="74" t="s">
        <v>1341</v>
      </c>
      <c r="H9" s="71"/>
      <c r="I9" s="65" t="s">
        <v>1071</v>
      </c>
      <c r="J9" s="74" t="s">
        <v>1344</v>
      </c>
      <c r="K9" s="74" t="s">
        <v>1341</v>
      </c>
      <c r="L9" s="74" t="s">
        <v>1249</v>
      </c>
      <c r="M9" s="74" t="s">
        <v>1346</v>
      </c>
      <c r="N9" s="71"/>
      <c r="O9" s="75"/>
    </row>
    <row r="10" spans="1:15" ht="15">
      <c r="A10" s="65" t="s">
        <v>1074</v>
      </c>
      <c r="B10" s="65" t="s">
        <v>577</v>
      </c>
      <c r="C10" s="65"/>
      <c r="D10" s="74"/>
      <c r="E10" s="74"/>
      <c r="F10" s="74">
        <v>11236.488</v>
      </c>
      <c r="G10" s="74"/>
      <c r="H10" s="65">
        <v>11236.488</v>
      </c>
      <c r="I10" s="65"/>
      <c r="J10" s="74"/>
      <c r="K10" s="74"/>
      <c r="L10" s="74"/>
      <c r="M10" s="74"/>
      <c r="N10" s="65"/>
      <c r="O10" s="73">
        <v>11236.488</v>
      </c>
    </row>
    <row r="11" spans="1:15" ht="15">
      <c r="A11" s="71"/>
      <c r="B11" s="76" t="s">
        <v>588</v>
      </c>
      <c r="C11" s="76"/>
      <c r="D11" s="77"/>
      <c r="E11" s="77"/>
      <c r="F11" s="77">
        <v>5366081.463</v>
      </c>
      <c r="G11" s="77"/>
      <c r="H11" s="76">
        <v>5366081.463</v>
      </c>
      <c r="I11" s="76"/>
      <c r="J11" s="77"/>
      <c r="K11" s="77"/>
      <c r="L11" s="77"/>
      <c r="M11" s="77"/>
      <c r="N11" s="76"/>
      <c r="O11" s="78">
        <v>5366081.463</v>
      </c>
    </row>
    <row r="12" spans="1:15" ht="15">
      <c r="A12" s="71"/>
      <c r="B12" s="76" t="s">
        <v>570</v>
      </c>
      <c r="C12" s="76"/>
      <c r="D12" s="77">
        <v>0</v>
      </c>
      <c r="E12" s="77"/>
      <c r="F12" s="77">
        <v>0</v>
      </c>
      <c r="G12" s="77"/>
      <c r="H12" s="76">
        <v>0</v>
      </c>
      <c r="I12" s="76">
        <v>0</v>
      </c>
      <c r="J12" s="77">
        <v>118988524.619</v>
      </c>
      <c r="K12" s="77"/>
      <c r="L12" s="77"/>
      <c r="M12" s="77"/>
      <c r="N12" s="76">
        <v>118988524.619</v>
      </c>
      <c r="O12" s="78">
        <v>118988524.619</v>
      </c>
    </row>
    <row r="13" spans="1:15" ht="15">
      <c r="A13" s="71"/>
      <c r="B13" s="76" t="s">
        <v>1024</v>
      </c>
      <c r="C13" s="76"/>
      <c r="D13" s="77"/>
      <c r="E13" s="77"/>
      <c r="F13" s="77"/>
      <c r="G13" s="77"/>
      <c r="H13" s="76"/>
      <c r="I13" s="76">
        <v>32207004.23</v>
      </c>
      <c r="J13" s="77">
        <v>4285204.056</v>
      </c>
      <c r="K13" s="77"/>
      <c r="L13" s="77"/>
      <c r="M13" s="77"/>
      <c r="N13" s="76">
        <v>36492208.286</v>
      </c>
      <c r="O13" s="78">
        <v>36492208.286</v>
      </c>
    </row>
    <row r="14" spans="1:15" ht="15">
      <c r="A14" s="71"/>
      <c r="B14" s="76" t="s">
        <v>137</v>
      </c>
      <c r="C14" s="76"/>
      <c r="D14" s="77">
        <v>14588717.418</v>
      </c>
      <c r="E14" s="77"/>
      <c r="F14" s="77">
        <v>5429240.245</v>
      </c>
      <c r="G14" s="77"/>
      <c r="H14" s="76">
        <v>20017957.663</v>
      </c>
      <c r="I14" s="76"/>
      <c r="J14" s="77">
        <v>26090428.638</v>
      </c>
      <c r="K14" s="77"/>
      <c r="L14" s="77"/>
      <c r="M14" s="77"/>
      <c r="N14" s="76">
        <v>26090428.638</v>
      </c>
      <c r="O14" s="78">
        <v>46108386.301</v>
      </c>
    </row>
    <row r="15" spans="1:15" s="79" customFormat="1" ht="15.75">
      <c r="A15" s="71"/>
      <c r="B15" s="76" t="s">
        <v>515</v>
      </c>
      <c r="C15" s="76"/>
      <c r="D15" s="77"/>
      <c r="E15" s="77"/>
      <c r="F15" s="77">
        <v>52851403.995</v>
      </c>
      <c r="G15" s="77"/>
      <c r="H15" s="76">
        <v>52851403.995</v>
      </c>
      <c r="I15" s="76"/>
      <c r="J15" s="77">
        <v>24262287.815</v>
      </c>
      <c r="K15" s="77"/>
      <c r="L15" s="77"/>
      <c r="M15" s="77"/>
      <c r="N15" s="76">
        <v>24262287.815</v>
      </c>
      <c r="O15" s="78">
        <v>77113691.81</v>
      </c>
    </row>
    <row r="16" spans="1:15" ht="15">
      <c r="A16" s="71"/>
      <c r="B16" s="76" t="s">
        <v>544</v>
      </c>
      <c r="C16" s="76"/>
      <c r="D16" s="77"/>
      <c r="E16" s="77"/>
      <c r="F16" s="77"/>
      <c r="G16" s="77"/>
      <c r="H16" s="76"/>
      <c r="I16" s="76"/>
      <c r="J16" s="77">
        <v>0</v>
      </c>
      <c r="K16" s="77"/>
      <c r="L16" s="77"/>
      <c r="M16" s="77"/>
      <c r="N16" s="76">
        <v>0</v>
      </c>
      <c r="O16" s="78">
        <v>0</v>
      </c>
    </row>
    <row r="17" spans="1:15" ht="15">
      <c r="A17" s="71"/>
      <c r="B17" s="76" t="s">
        <v>546</v>
      </c>
      <c r="C17" s="76"/>
      <c r="D17" s="77"/>
      <c r="E17" s="77"/>
      <c r="F17" s="77"/>
      <c r="G17" s="77"/>
      <c r="H17" s="76"/>
      <c r="I17" s="76"/>
      <c r="J17" s="77">
        <v>3158539.1119999997</v>
      </c>
      <c r="K17" s="77"/>
      <c r="L17" s="77"/>
      <c r="M17" s="77"/>
      <c r="N17" s="76">
        <v>3158539.1119999997</v>
      </c>
      <c r="O17" s="78">
        <v>3158539.1119999997</v>
      </c>
    </row>
    <row r="18" spans="1:15" ht="15">
      <c r="A18" s="71"/>
      <c r="B18" s="76" t="s">
        <v>887</v>
      </c>
      <c r="C18" s="76"/>
      <c r="D18" s="77"/>
      <c r="E18" s="77"/>
      <c r="F18" s="77">
        <v>0</v>
      </c>
      <c r="G18" s="77"/>
      <c r="H18" s="76">
        <v>0</v>
      </c>
      <c r="I18" s="76"/>
      <c r="J18" s="77"/>
      <c r="K18" s="77"/>
      <c r="L18" s="77"/>
      <c r="M18" s="77"/>
      <c r="N18" s="76"/>
      <c r="O18" s="78">
        <v>0</v>
      </c>
    </row>
    <row r="19" spans="1:15" ht="15">
      <c r="A19" s="71"/>
      <c r="B19" s="76" t="s">
        <v>890</v>
      </c>
      <c r="C19" s="76"/>
      <c r="D19" s="77"/>
      <c r="E19" s="77"/>
      <c r="F19" s="77">
        <v>4520703.427999999</v>
      </c>
      <c r="G19" s="77"/>
      <c r="H19" s="76">
        <v>4520703.427999999</v>
      </c>
      <c r="I19" s="76"/>
      <c r="J19" s="77"/>
      <c r="K19" s="77"/>
      <c r="L19" s="77"/>
      <c r="M19" s="77"/>
      <c r="N19" s="76"/>
      <c r="O19" s="78">
        <v>4520703.427999999</v>
      </c>
    </row>
    <row r="20" spans="1:15" ht="15">
      <c r="A20" s="71"/>
      <c r="B20" s="76" t="s">
        <v>900</v>
      </c>
      <c r="C20" s="76"/>
      <c r="D20" s="77"/>
      <c r="E20" s="77"/>
      <c r="F20" s="77">
        <v>0</v>
      </c>
      <c r="G20" s="77"/>
      <c r="H20" s="76">
        <v>0</v>
      </c>
      <c r="I20" s="76"/>
      <c r="J20" s="77"/>
      <c r="K20" s="77"/>
      <c r="L20" s="77"/>
      <c r="M20" s="77"/>
      <c r="N20" s="76"/>
      <c r="O20" s="78">
        <v>0</v>
      </c>
    </row>
    <row r="21" spans="1:15" ht="15">
      <c r="A21" s="71"/>
      <c r="B21" s="76" t="s">
        <v>560</v>
      </c>
      <c r="C21" s="76"/>
      <c r="D21" s="77">
        <v>0</v>
      </c>
      <c r="E21" s="77"/>
      <c r="F21" s="77"/>
      <c r="G21" s="77"/>
      <c r="H21" s="76">
        <v>0</v>
      </c>
      <c r="I21" s="76"/>
      <c r="J21" s="77">
        <v>0</v>
      </c>
      <c r="K21" s="77"/>
      <c r="L21" s="77"/>
      <c r="M21" s="77">
        <v>0</v>
      </c>
      <c r="N21" s="76">
        <v>0</v>
      </c>
      <c r="O21" s="78">
        <v>0</v>
      </c>
    </row>
    <row r="22" spans="1:15" ht="15">
      <c r="A22" s="71"/>
      <c r="B22" s="76" t="s">
        <v>910</v>
      </c>
      <c r="C22" s="76"/>
      <c r="D22" s="77"/>
      <c r="E22" s="77"/>
      <c r="F22" s="77">
        <v>4473040.453</v>
      </c>
      <c r="G22" s="77"/>
      <c r="H22" s="76">
        <v>4473040.453</v>
      </c>
      <c r="I22" s="76"/>
      <c r="J22" s="77"/>
      <c r="K22" s="77"/>
      <c r="L22" s="77"/>
      <c r="M22" s="77"/>
      <c r="N22" s="76"/>
      <c r="O22" s="78">
        <v>4473040.453</v>
      </c>
    </row>
    <row r="23" spans="1:15" ht="15">
      <c r="A23" s="71"/>
      <c r="B23" s="76" t="s">
        <v>564</v>
      </c>
      <c r="C23" s="76"/>
      <c r="D23" s="77"/>
      <c r="E23" s="77"/>
      <c r="F23" s="77"/>
      <c r="G23" s="77"/>
      <c r="H23" s="76"/>
      <c r="I23" s="76"/>
      <c r="J23" s="77">
        <v>0</v>
      </c>
      <c r="K23" s="77"/>
      <c r="L23" s="77"/>
      <c r="M23" s="77"/>
      <c r="N23" s="76">
        <v>0</v>
      </c>
      <c r="O23" s="78">
        <v>0</v>
      </c>
    </row>
    <row r="24" spans="1:15" ht="15">
      <c r="A24" s="71"/>
      <c r="B24" s="76" t="s">
        <v>935</v>
      </c>
      <c r="C24" s="76"/>
      <c r="D24" s="77">
        <v>34446124.98</v>
      </c>
      <c r="E24" s="77"/>
      <c r="F24" s="77">
        <v>6823595.563999999</v>
      </c>
      <c r="G24" s="77">
        <v>83788250.023</v>
      </c>
      <c r="H24" s="76">
        <v>125057970.567</v>
      </c>
      <c r="I24" s="76"/>
      <c r="J24" s="77"/>
      <c r="K24" s="77"/>
      <c r="L24" s="77"/>
      <c r="M24" s="77"/>
      <c r="N24" s="76"/>
      <c r="O24" s="78">
        <v>125057970.567</v>
      </c>
    </row>
    <row r="25" spans="1:15" ht="15">
      <c r="A25" s="71"/>
      <c r="B25" s="76" t="s">
        <v>970</v>
      </c>
      <c r="C25" s="76"/>
      <c r="D25" s="77">
        <v>21332427</v>
      </c>
      <c r="E25" s="77">
        <v>12000000</v>
      </c>
      <c r="F25" s="77">
        <v>165238521.69</v>
      </c>
      <c r="G25" s="77">
        <v>200000000</v>
      </c>
      <c r="H25" s="76">
        <v>398570948.69</v>
      </c>
      <c r="I25" s="76"/>
      <c r="J25" s="77"/>
      <c r="K25" s="77"/>
      <c r="L25" s="77"/>
      <c r="M25" s="77"/>
      <c r="N25" s="76"/>
      <c r="O25" s="78">
        <v>398570948.69</v>
      </c>
    </row>
    <row r="26" spans="1:15" ht="15">
      <c r="A26" s="48" t="s">
        <v>1083</v>
      </c>
      <c r="B26" s="49"/>
      <c r="C26" s="65"/>
      <c r="D26" s="74">
        <v>70367269.398</v>
      </c>
      <c r="E26" s="74">
        <v>12000000</v>
      </c>
      <c r="F26" s="74">
        <v>244713823.32599998</v>
      </c>
      <c r="G26" s="74">
        <v>283788250.023</v>
      </c>
      <c r="H26" s="65">
        <v>610869342.747</v>
      </c>
      <c r="I26" s="65">
        <v>32207004.23</v>
      </c>
      <c r="J26" s="74">
        <v>176784984.23999998</v>
      </c>
      <c r="K26" s="74"/>
      <c r="L26" s="74"/>
      <c r="M26" s="74">
        <v>0</v>
      </c>
      <c r="N26" s="65">
        <v>208991988.47</v>
      </c>
      <c r="O26" s="73">
        <v>819861331.217</v>
      </c>
    </row>
    <row r="27" spans="1:15" ht="15">
      <c r="A27" s="65" t="s">
        <v>1073</v>
      </c>
      <c r="B27" s="65" t="s">
        <v>158</v>
      </c>
      <c r="C27" s="65"/>
      <c r="D27" s="74">
        <v>376500</v>
      </c>
      <c r="E27" s="74"/>
      <c r="F27" s="74"/>
      <c r="G27" s="74"/>
      <c r="H27" s="65">
        <v>376500</v>
      </c>
      <c r="I27" s="65">
        <v>28154371.146</v>
      </c>
      <c r="J27" s="74">
        <v>178530183.58399996</v>
      </c>
      <c r="K27" s="74">
        <v>742581981.77</v>
      </c>
      <c r="L27" s="74"/>
      <c r="M27" s="74"/>
      <c r="N27" s="65">
        <v>949266536.5</v>
      </c>
      <c r="O27" s="73">
        <v>949643036.5</v>
      </c>
    </row>
    <row r="28" spans="1:15" ht="15">
      <c r="A28" s="71"/>
      <c r="B28" s="76" t="s">
        <v>351</v>
      </c>
      <c r="C28" s="76"/>
      <c r="D28" s="77"/>
      <c r="E28" s="77"/>
      <c r="F28" s="77"/>
      <c r="G28" s="77"/>
      <c r="H28" s="76"/>
      <c r="I28" s="76"/>
      <c r="J28" s="77">
        <v>1260780.071</v>
      </c>
      <c r="K28" s="77"/>
      <c r="L28" s="77"/>
      <c r="M28" s="77"/>
      <c r="N28" s="76">
        <v>1260780.071</v>
      </c>
      <c r="O28" s="78">
        <v>1260780.071</v>
      </c>
    </row>
    <row r="29" spans="1:15" ht="15">
      <c r="A29" s="71"/>
      <c r="B29" s="76" t="s">
        <v>689</v>
      </c>
      <c r="C29" s="76"/>
      <c r="D29" s="77"/>
      <c r="E29" s="77"/>
      <c r="F29" s="77">
        <v>2714536.621</v>
      </c>
      <c r="G29" s="77">
        <v>0</v>
      </c>
      <c r="H29" s="76">
        <v>2714536.621</v>
      </c>
      <c r="I29" s="76"/>
      <c r="J29" s="77"/>
      <c r="K29" s="77"/>
      <c r="L29" s="77"/>
      <c r="M29" s="77"/>
      <c r="N29" s="76"/>
      <c r="O29" s="78">
        <v>2714536.621</v>
      </c>
    </row>
    <row r="30" spans="1:15" ht="15">
      <c r="A30" s="71"/>
      <c r="B30" s="76" t="s">
        <v>355</v>
      </c>
      <c r="C30" s="76"/>
      <c r="D30" s="77"/>
      <c r="E30" s="77"/>
      <c r="F30" s="77">
        <v>1642078.85</v>
      </c>
      <c r="G30" s="77"/>
      <c r="H30" s="76">
        <v>1642078.85</v>
      </c>
      <c r="I30" s="76">
        <v>0</v>
      </c>
      <c r="J30" s="77">
        <v>62361485.166999996</v>
      </c>
      <c r="K30" s="77">
        <v>100000000</v>
      </c>
      <c r="L30" s="77"/>
      <c r="M30" s="77"/>
      <c r="N30" s="76">
        <v>162361485.167</v>
      </c>
      <c r="O30" s="78">
        <v>164003564.017</v>
      </c>
    </row>
    <row r="31" spans="1:15" ht="15">
      <c r="A31" s="71"/>
      <c r="B31" s="76" t="s">
        <v>370</v>
      </c>
      <c r="C31" s="76"/>
      <c r="D31" s="77">
        <v>242968</v>
      </c>
      <c r="E31" s="77"/>
      <c r="F31" s="77">
        <v>4160398.84</v>
      </c>
      <c r="G31" s="77"/>
      <c r="H31" s="76">
        <v>4403366.84</v>
      </c>
      <c r="I31" s="76">
        <v>177639794.36699998</v>
      </c>
      <c r="J31" s="77">
        <v>168882480.43</v>
      </c>
      <c r="K31" s="77">
        <v>680694213.74</v>
      </c>
      <c r="L31" s="77"/>
      <c r="M31" s="77"/>
      <c r="N31" s="76">
        <v>1027216488.537</v>
      </c>
      <c r="O31" s="78">
        <v>1031619855.377</v>
      </c>
    </row>
    <row r="32" spans="1:15" ht="15">
      <c r="A32" s="71"/>
      <c r="B32" s="76" t="s">
        <v>445</v>
      </c>
      <c r="C32" s="76"/>
      <c r="D32" s="77">
        <v>0</v>
      </c>
      <c r="E32" s="77"/>
      <c r="F32" s="77">
        <v>0</v>
      </c>
      <c r="G32" s="77"/>
      <c r="H32" s="76">
        <v>0</v>
      </c>
      <c r="I32" s="76">
        <v>51433000.007</v>
      </c>
      <c r="J32" s="77">
        <v>1396141.95</v>
      </c>
      <c r="K32" s="77">
        <v>200000000</v>
      </c>
      <c r="L32" s="77"/>
      <c r="M32" s="77"/>
      <c r="N32" s="76">
        <v>252829141.95700002</v>
      </c>
      <c r="O32" s="78">
        <v>252829141.95700002</v>
      </c>
    </row>
    <row r="33" spans="1:15" ht="15">
      <c r="A33" s="71"/>
      <c r="B33" s="76" t="s">
        <v>471</v>
      </c>
      <c r="C33" s="76"/>
      <c r="D33" s="77"/>
      <c r="E33" s="77"/>
      <c r="F33" s="77"/>
      <c r="G33" s="77"/>
      <c r="H33" s="76"/>
      <c r="I33" s="76">
        <v>24078364.4</v>
      </c>
      <c r="J33" s="77">
        <v>14729193.625</v>
      </c>
      <c r="K33" s="77"/>
      <c r="L33" s="77"/>
      <c r="M33" s="77"/>
      <c r="N33" s="76">
        <v>38807558.025</v>
      </c>
      <c r="O33" s="78">
        <v>38807558.025</v>
      </c>
    </row>
    <row r="34" spans="1:15" ht="15">
      <c r="A34" s="71"/>
      <c r="B34" s="76" t="s">
        <v>500</v>
      </c>
      <c r="C34" s="76"/>
      <c r="D34" s="77"/>
      <c r="E34" s="77"/>
      <c r="F34" s="77"/>
      <c r="G34" s="77"/>
      <c r="H34" s="76"/>
      <c r="I34" s="76"/>
      <c r="J34" s="77">
        <v>3397480.04</v>
      </c>
      <c r="K34" s="77"/>
      <c r="L34" s="77"/>
      <c r="M34" s="77"/>
      <c r="N34" s="76">
        <v>3397480.04</v>
      </c>
      <c r="O34" s="78">
        <v>3397480.04</v>
      </c>
    </row>
    <row r="35" spans="1:15" ht="15">
      <c r="A35" s="71"/>
      <c r="B35" s="76" t="s">
        <v>763</v>
      </c>
      <c r="C35" s="76"/>
      <c r="D35" s="77"/>
      <c r="E35" s="77"/>
      <c r="F35" s="77">
        <v>4045176</v>
      </c>
      <c r="G35" s="77"/>
      <c r="H35" s="76">
        <v>4045176</v>
      </c>
      <c r="I35" s="76"/>
      <c r="J35" s="77"/>
      <c r="K35" s="77"/>
      <c r="L35" s="77"/>
      <c r="M35" s="77"/>
      <c r="N35" s="76"/>
      <c r="O35" s="78">
        <v>4045176</v>
      </c>
    </row>
    <row r="36" spans="1:15" ht="15">
      <c r="A36" s="71"/>
      <c r="B36" s="76" t="s">
        <v>82</v>
      </c>
      <c r="C36" s="76"/>
      <c r="D36" s="77"/>
      <c r="E36" s="77"/>
      <c r="F36" s="77">
        <v>0</v>
      </c>
      <c r="G36" s="77"/>
      <c r="H36" s="76">
        <v>0</v>
      </c>
      <c r="I36" s="76"/>
      <c r="J36" s="77"/>
      <c r="K36" s="77"/>
      <c r="L36" s="77"/>
      <c r="M36" s="77"/>
      <c r="N36" s="76"/>
      <c r="O36" s="78">
        <v>0</v>
      </c>
    </row>
    <row r="37" spans="1:15" ht="15">
      <c r="A37" s="71"/>
      <c r="B37" s="76" t="s">
        <v>849</v>
      </c>
      <c r="C37" s="76">
        <v>3399560.56</v>
      </c>
      <c r="D37" s="77"/>
      <c r="E37" s="77"/>
      <c r="F37" s="77"/>
      <c r="G37" s="77"/>
      <c r="H37" s="76">
        <v>3399560.56</v>
      </c>
      <c r="I37" s="76"/>
      <c r="J37" s="77"/>
      <c r="K37" s="77"/>
      <c r="L37" s="77"/>
      <c r="M37" s="77"/>
      <c r="N37" s="76"/>
      <c r="O37" s="78">
        <v>3399560.56</v>
      </c>
    </row>
    <row r="38" spans="1:15" ht="15">
      <c r="A38" s="71"/>
      <c r="B38" s="76" t="s">
        <v>851</v>
      </c>
      <c r="C38" s="76"/>
      <c r="D38" s="77"/>
      <c r="E38" s="77"/>
      <c r="F38" s="77">
        <v>0</v>
      </c>
      <c r="G38" s="77"/>
      <c r="H38" s="76">
        <v>0</v>
      </c>
      <c r="I38" s="76"/>
      <c r="J38" s="77"/>
      <c r="K38" s="77"/>
      <c r="L38" s="77"/>
      <c r="M38" s="77"/>
      <c r="N38" s="76"/>
      <c r="O38" s="78">
        <v>0</v>
      </c>
    </row>
    <row r="39" spans="1:15" ht="15">
      <c r="A39" s="71"/>
      <c r="B39" s="76" t="s">
        <v>40</v>
      </c>
      <c r="C39" s="76"/>
      <c r="D39" s="77"/>
      <c r="E39" s="77"/>
      <c r="F39" s="77"/>
      <c r="G39" s="77"/>
      <c r="H39" s="76"/>
      <c r="I39" s="76"/>
      <c r="J39" s="77"/>
      <c r="K39" s="77"/>
      <c r="L39" s="77">
        <v>25000000</v>
      </c>
      <c r="M39" s="77"/>
      <c r="N39" s="76">
        <v>25000000</v>
      </c>
      <c r="O39" s="78">
        <v>25000000</v>
      </c>
    </row>
    <row r="40" spans="1:15" ht="15">
      <c r="A40" s="48" t="s">
        <v>1084</v>
      </c>
      <c r="B40" s="49"/>
      <c r="C40" s="65">
        <v>3399560.56</v>
      </c>
      <c r="D40" s="74">
        <v>619468</v>
      </c>
      <c r="E40" s="74"/>
      <c r="F40" s="74">
        <v>12562190.311</v>
      </c>
      <c r="G40" s="74">
        <v>0</v>
      </c>
      <c r="H40" s="65">
        <v>16581218.871</v>
      </c>
      <c r="I40" s="65">
        <v>281305529.91999996</v>
      </c>
      <c r="J40" s="74">
        <v>430557744.867</v>
      </c>
      <c r="K40" s="74">
        <v>1723276195.51</v>
      </c>
      <c r="L40" s="74">
        <v>25000000</v>
      </c>
      <c r="M40" s="74"/>
      <c r="N40" s="65">
        <v>2460139470.297</v>
      </c>
      <c r="O40" s="73">
        <v>2476720689.168</v>
      </c>
    </row>
    <row r="41" spans="1:15" ht="15.75">
      <c r="A41" s="61" t="s">
        <v>1082</v>
      </c>
      <c r="B41" s="62"/>
      <c r="C41" s="80">
        <v>3399560.56</v>
      </c>
      <c r="D41" s="81">
        <v>70986737.398</v>
      </c>
      <c r="E41" s="81">
        <v>12000000</v>
      </c>
      <c r="F41" s="81">
        <v>257276013.63699996</v>
      </c>
      <c r="G41" s="81">
        <v>283788250.023</v>
      </c>
      <c r="H41" s="80">
        <v>627450561.618</v>
      </c>
      <c r="I41" s="80">
        <v>313512534.15</v>
      </c>
      <c r="J41" s="81">
        <v>607342729.1069999</v>
      </c>
      <c r="K41" s="81">
        <v>1723276195.51</v>
      </c>
      <c r="L41" s="81">
        <v>25000000</v>
      </c>
      <c r="M41" s="81">
        <v>0</v>
      </c>
      <c r="N41" s="80">
        <v>2669131458.7669997</v>
      </c>
      <c r="O41" s="82">
        <v>3296582020.385</v>
      </c>
    </row>
  </sheetData>
  <sheetProtection/>
  <mergeCells count="9">
    <mergeCell ref="O5:O6"/>
    <mergeCell ref="A1:O1"/>
    <mergeCell ref="A2:O2"/>
    <mergeCell ref="A3:O3"/>
    <mergeCell ref="A4:O4"/>
    <mergeCell ref="A5:A6"/>
    <mergeCell ref="B5:B6"/>
    <mergeCell ref="C5:H5"/>
    <mergeCell ref="I5:N5"/>
  </mergeCells>
  <printOptions gridLines="1" horizontalCentered="1"/>
  <pageMargins left="0.75" right="0" top="0.5" bottom="0.5" header="0.25" footer="0.25"/>
  <pageSetup firstPageNumber="11" useFirstPageNumber="1" fitToHeight="1" fitToWidth="1" horizontalDpi="600" verticalDpi="600" orientation="landscape" scale="73" r:id="rId1"/>
  <headerFooter alignWithMargins="0">
    <oddHeader>&amp;R&amp;P</oddHeader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SheetLayoutView="100" zoomScalePageLayoutView="0" workbookViewId="0" topLeftCell="A11">
      <selection activeCell="C25" sqref="C25"/>
    </sheetView>
  </sheetViews>
  <sheetFormatPr defaultColWidth="9.140625" defaultRowHeight="12.75"/>
  <cols>
    <col min="1" max="1" width="27.8515625" style="46" customWidth="1"/>
    <col min="2" max="4" width="16.57421875" style="46" customWidth="1"/>
    <col min="5" max="16384" width="9.140625" style="46" customWidth="1"/>
  </cols>
  <sheetData>
    <row r="1" spans="1:4" ht="18">
      <c r="A1" s="236" t="s">
        <v>1139</v>
      </c>
      <c r="B1" s="237"/>
      <c r="C1" s="237"/>
      <c r="D1" s="238"/>
    </row>
    <row r="2" spans="1:4" ht="18">
      <c r="A2" s="239" t="s">
        <v>1136</v>
      </c>
      <c r="B2" s="240"/>
      <c r="C2" s="240"/>
      <c r="D2" s="241"/>
    </row>
    <row r="3" spans="1:4" ht="18">
      <c r="A3" s="242" t="str">
        <f>6!A3:E3</f>
        <v>JULY - JUNE    2006-07</v>
      </c>
      <c r="B3" s="243"/>
      <c r="C3" s="243"/>
      <c r="D3" s="244"/>
    </row>
    <row r="4" spans="1:4" ht="15.75">
      <c r="A4" s="257" t="s">
        <v>1085</v>
      </c>
      <c r="B4" s="257"/>
      <c r="C4" s="257"/>
      <c r="D4" s="257"/>
    </row>
    <row r="5" spans="1:4" ht="15.75">
      <c r="A5" s="23" t="s">
        <v>94</v>
      </c>
      <c r="B5" s="23" t="s">
        <v>1060</v>
      </c>
      <c r="C5" s="23" t="s">
        <v>1062</v>
      </c>
      <c r="D5" s="23" t="s">
        <v>1086</v>
      </c>
    </row>
    <row r="6" spans="1:4" ht="15" hidden="1">
      <c r="A6" s="50" t="s">
        <v>1126</v>
      </c>
      <c r="B6" s="50" t="s">
        <v>1036</v>
      </c>
      <c r="C6" s="49"/>
      <c r="D6" s="52"/>
    </row>
    <row r="7" spans="1:4" ht="15" hidden="1">
      <c r="A7" s="50" t="s">
        <v>94</v>
      </c>
      <c r="B7" s="48" t="s">
        <v>1060</v>
      </c>
      <c r="C7" s="56" t="s">
        <v>1062</v>
      </c>
      <c r="D7" s="55" t="s">
        <v>1082</v>
      </c>
    </row>
    <row r="8" spans="1:4" ht="29.25" customHeight="1">
      <c r="A8" s="48" t="s">
        <v>1070</v>
      </c>
      <c r="B8" s="48">
        <v>3399560.56</v>
      </c>
      <c r="C8" s="56"/>
      <c r="D8" s="55">
        <v>3399560.56</v>
      </c>
    </row>
    <row r="9" spans="1:4" ht="29.25" customHeight="1">
      <c r="A9" s="58" t="s">
        <v>1071</v>
      </c>
      <c r="B9" s="58">
        <v>70986737.398</v>
      </c>
      <c r="C9" s="59">
        <v>313512534.15</v>
      </c>
      <c r="D9" s="60">
        <v>384499271.548</v>
      </c>
    </row>
    <row r="10" spans="1:4" ht="29.25" customHeight="1">
      <c r="A10" s="58" t="s">
        <v>1149</v>
      </c>
      <c r="B10" s="58">
        <v>12000000</v>
      </c>
      <c r="C10" s="59"/>
      <c r="D10" s="60">
        <v>12000000</v>
      </c>
    </row>
    <row r="11" spans="1:4" ht="29.25" customHeight="1">
      <c r="A11" s="58" t="s">
        <v>1344</v>
      </c>
      <c r="B11" s="58">
        <v>257276013.63699996</v>
      </c>
      <c r="C11" s="59">
        <v>607342729.1069999</v>
      </c>
      <c r="D11" s="60">
        <v>864618742.7439998</v>
      </c>
    </row>
    <row r="12" spans="1:4" ht="29.25" customHeight="1">
      <c r="A12" s="58" t="s">
        <v>1341</v>
      </c>
      <c r="B12" s="58">
        <v>283788250.023</v>
      </c>
      <c r="C12" s="59">
        <v>1723276195.5100002</v>
      </c>
      <c r="D12" s="60">
        <v>2007064445.5330002</v>
      </c>
    </row>
    <row r="13" spans="1:4" ht="29.25" customHeight="1">
      <c r="A13" s="58" t="s">
        <v>1249</v>
      </c>
      <c r="B13" s="58"/>
      <c r="C13" s="59">
        <v>25000000</v>
      </c>
      <c r="D13" s="60">
        <v>25000000</v>
      </c>
    </row>
    <row r="14" spans="1:4" s="47" customFormat="1" ht="29.25" customHeight="1">
      <c r="A14" s="58" t="s">
        <v>1346</v>
      </c>
      <c r="B14" s="58"/>
      <c r="C14" s="59">
        <v>0</v>
      </c>
      <c r="D14" s="60">
        <v>0</v>
      </c>
    </row>
    <row r="15" spans="1:4" ht="15.75">
      <c r="A15" s="61" t="s">
        <v>1082</v>
      </c>
      <c r="B15" s="61">
        <v>627450561.618</v>
      </c>
      <c r="C15" s="63">
        <v>2669131458.767</v>
      </c>
      <c r="D15" s="64">
        <v>3296582020.385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75" right="0" top="0.5" bottom="0.5" header="0.25" footer="0.25"/>
  <pageSetup firstPageNumber="12" useFirstPageNumber="1" fitToHeight="1" fitToWidth="1" horizontalDpi="600" verticalDpi="600" orientation="landscape" r:id="rId1"/>
  <headerFooter alignWithMargins="0">
    <oddHeader>&amp;R&amp;P</oddHeader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1">
      <selection activeCell="A3" sqref="A3:F3"/>
    </sheetView>
  </sheetViews>
  <sheetFormatPr defaultColWidth="8.140625" defaultRowHeight="12.75"/>
  <cols>
    <col min="1" max="1" width="21.8515625" style="46" customWidth="1"/>
    <col min="2" max="2" width="17.140625" style="46" customWidth="1"/>
    <col min="3" max="3" width="55.28125" style="46" bestFit="1" customWidth="1"/>
    <col min="4" max="6" width="11.421875" style="70" bestFit="1" customWidth="1"/>
    <col min="7" max="16384" width="8.140625" style="70" customWidth="1"/>
  </cols>
  <sheetData>
    <row r="1" spans="1:6" ht="18">
      <c r="A1" s="208" t="s">
        <v>1234</v>
      </c>
      <c r="B1" s="209"/>
      <c r="C1" s="209"/>
      <c r="D1" s="209"/>
      <c r="E1" s="209"/>
      <c r="F1" s="210"/>
    </row>
    <row r="2" spans="1:6" ht="18">
      <c r="A2" s="201" t="s">
        <v>1136</v>
      </c>
      <c r="B2" s="202"/>
      <c r="C2" s="202"/>
      <c r="D2" s="202"/>
      <c r="E2" s="202"/>
      <c r="F2" s="203"/>
    </row>
    <row r="3" spans="1:6" ht="18">
      <c r="A3" s="218" t="str">
        <f>6!A3:E3</f>
        <v>JULY - JUNE    2006-07</v>
      </c>
      <c r="B3" s="219"/>
      <c r="C3" s="219"/>
      <c r="D3" s="219"/>
      <c r="E3" s="219"/>
      <c r="F3" s="220"/>
    </row>
    <row r="4" spans="1:6" ht="15.75">
      <c r="A4" s="221" t="s">
        <v>1085</v>
      </c>
      <c r="B4" s="221"/>
      <c r="C4" s="221"/>
      <c r="D4" s="221"/>
      <c r="E4" s="221"/>
      <c r="F4" s="221"/>
    </row>
    <row r="5" spans="1:6" ht="30" hidden="1">
      <c r="A5" s="50" t="s">
        <v>1126</v>
      </c>
      <c r="B5" s="49"/>
      <c r="C5" s="49"/>
      <c r="D5" s="67" t="s">
        <v>1036</v>
      </c>
      <c r="E5" s="66"/>
      <c r="F5" s="69"/>
    </row>
    <row r="6" spans="1:6" s="182" customFormat="1" ht="31.5">
      <c r="A6" s="183" t="s">
        <v>1068</v>
      </c>
      <c r="B6" s="183" t="s">
        <v>94</v>
      </c>
      <c r="C6" s="183" t="s">
        <v>571</v>
      </c>
      <c r="D6" s="184" t="s">
        <v>1060</v>
      </c>
      <c r="E6" s="185" t="s">
        <v>1062</v>
      </c>
      <c r="F6" s="186" t="s">
        <v>1082</v>
      </c>
    </row>
    <row r="7" spans="1:6" ht="15">
      <c r="A7" s="48" t="s">
        <v>1237</v>
      </c>
      <c r="B7" s="65" t="s">
        <v>1149</v>
      </c>
      <c r="C7" s="65" t="s">
        <v>166</v>
      </c>
      <c r="D7" s="65">
        <v>12000000</v>
      </c>
      <c r="E7" s="74"/>
      <c r="F7" s="73">
        <v>12000000</v>
      </c>
    </row>
    <row r="8" spans="1:6" ht="15">
      <c r="A8" s="53"/>
      <c r="B8" s="65" t="s">
        <v>1341</v>
      </c>
      <c r="C8" s="65" t="s">
        <v>209</v>
      </c>
      <c r="D8" s="65">
        <v>283788250.023</v>
      </c>
      <c r="E8" s="74">
        <v>1723276195.5100002</v>
      </c>
      <c r="F8" s="73">
        <v>2007064445.5330002</v>
      </c>
    </row>
    <row r="9" spans="1:6" ht="15">
      <c r="A9" s="53"/>
      <c r="B9" s="65" t="s">
        <v>1346</v>
      </c>
      <c r="C9" s="65" t="s">
        <v>1</v>
      </c>
      <c r="D9" s="65"/>
      <c r="E9" s="74">
        <v>0</v>
      </c>
      <c r="F9" s="73">
        <v>0</v>
      </c>
    </row>
    <row r="10" spans="1:6" ht="15">
      <c r="A10" s="48" t="s">
        <v>1348</v>
      </c>
      <c r="B10" s="49"/>
      <c r="C10" s="49"/>
      <c r="D10" s="65">
        <v>295788250.023</v>
      </c>
      <c r="E10" s="74">
        <v>1723276195.5100002</v>
      </c>
      <c r="F10" s="73">
        <v>2019064445.5330002</v>
      </c>
    </row>
    <row r="11" spans="1:6" ht="15">
      <c r="A11" s="48" t="s">
        <v>1312</v>
      </c>
      <c r="B11" s="48" t="s">
        <v>1070</v>
      </c>
      <c r="C11" s="48" t="s">
        <v>209</v>
      </c>
      <c r="D11" s="65">
        <v>3399560.56</v>
      </c>
      <c r="E11" s="74"/>
      <c r="F11" s="73">
        <v>3399560.56</v>
      </c>
    </row>
    <row r="12" spans="1:6" ht="15">
      <c r="A12" s="53"/>
      <c r="B12" s="48" t="s">
        <v>1071</v>
      </c>
      <c r="C12" s="48" t="s">
        <v>1172</v>
      </c>
      <c r="D12" s="65">
        <v>70986737.398</v>
      </c>
      <c r="E12" s="74">
        <v>313512534.15</v>
      </c>
      <c r="F12" s="73">
        <v>384499271.548</v>
      </c>
    </row>
    <row r="13" spans="1:6" s="79" customFormat="1" ht="15.75">
      <c r="A13" s="53"/>
      <c r="B13" s="65" t="s">
        <v>1249</v>
      </c>
      <c r="C13" s="65" t="s">
        <v>440</v>
      </c>
      <c r="D13" s="65"/>
      <c r="E13" s="74">
        <v>25000000</v>
      </c>
      <c r="F13" s="73">
        <v>25000000</v>
      </c>
    </row>
    <row r="14" spans="1:6" ht="15">
      <c r="A14" s="48" t="s">
        <v>1350</v>
      </c>
      <c r="B14" s="49"/>
      <c r="C14" s="49"/>
      <c r="D14" s="65">
        <v>74386297.958</v>
      </c>
      <c r="E14" s="74">
        <v>338512534.15</v>
      </c>
      <c r="F14" s="73">
        <v>412898832.108</v>
      </c>
    </row>
    <row r="15" spans="1:6" ht="15">
      <c r="A15" s="48" t="s">
        <v>1235</v>
      </c>
      <c r="B15" s="65" t="s">
        <v>1344</v>
      </c>
      <c r="C15" s="65" t="s">
        <v>166</v>
      </c>
      <c r="D15" s="65">
        <v>5732725.833000001</v>
      </c>
      <c r="E15" s="74">
        <v>20574098.115</v>
      </c>
      <c r="F15" s="73">
        <v>26306823.948</v>
      </c>
    </row>
    <row r="16" spans="1:6" ht="15">
      <c r="A16" s="53"/>
      <c r="B16" s="71"/>
      <c r="C16" s="76" t="s">
        <v>168</v>
      </c>
      <c r="D16" s="76">
        <v>84588022.847</v>
      </c>
      <c r="E16" s="77">
        <v>12302354.166</v>
      </c>
      <c r="F16" s="78">
        <v>96890377.013</v>
      </c>
    </row>
    <row r="17" spans="1:6" ht="15">
      <c r="A17" s="53"/>
      <c r="B17" s="71"/>
      <c r="C17" s="76" t="s">
        <v>270</v>
      </c>
      <c r="D17" s="76">
        <v>14288402.614</v>
      </c>
      <c r="E17" s="77">
        <v>1215042.918</v>
      </c>
      <c r="F17" s="78">
        <v>15503445.532</v>
      </c>
    </row>
    <row r="18" spans="1:6" ht="15">
      <c r="A18" s="53"/>
      <c r="B18" s="71"/>
      <c r="C18" s="76" t="s">
        <v>440</v>
      </c>
      <c r="D18" s="76">
        <v>203247.323</v>
      </c>
      <c r="E18" s="77">
        <v>0</v>
      </c>
      <c r="F18" s="78">
        <v>203247.323</v>
      </c>
    </row>
    <row r="19" spans="1:6" ht="15">
      <c r="A19" s="53"/>
      <c r="B19" s="71"/>
      <c r="C19" s="76" t="s">
        <v>188</v>
      </c>
      <c r="D19" s="76">
        <v>7470343.437</v>
      </c>
      <c r="E19" s="77">
        <v>37551648.08400001</v>
      </c>
      <c r="F19" s="78">
        <v>45021991.521000005</v>
      </c>
    </row>
    <row r="20" spans="1:6" ht="15">
      <c r="A20" s="53"/>
      <c r="B20" s="71"/>
      <c r="C20" s="76" t="s">
        <v>278</v>
      </c>
      <c r="D20" s="76">
        <v>6996795.335</v>
      </c>
      <c r="E20" s="77">
        <v>938734.544</v>
      </c>
      <c r="F20" s="78">
        <v>7935529.879</v>
      </c>
    </row>
    <row r="21" spans="1:6" ht="15">
      <c r="A21" s="53"/>
      <c r="B21" s="71"/>
      <c r="C21" s="76" t="s">
        <v>817</v>
      </c>
      <c r="D21" s="76">
        <v>418163</v>
      </c>
      <c r="E21" s="77"/>
      <c r="F21" s="78">
        <v>418163</v>
      </c>
    </row>
    <row r="22" spans="1:6" ht="15">
      <c r="A22" s="53"/>
      <c r="B22" s="71"/>
      <c r="C22" s="76" t="s">
        <v>205</v>
      </c>
      <c r="D22" s="76">
        <v>16063553.715</v>
      </c>
      <c r="E22" s="77">
        <v>37932936.401999995</v>
      </c>
      <c r="F22" s="78">
        <v>53996490.117</v>
      </c>
    </row>
    <row r="23" spans="1:6" ht="15">
      <c r="A23" s="53"/>
      <c r="B23" s="71"/>
      <c r="C23" s="76" t="s">
        <v>649</v>
      </c>
      <c r="D23" s="76">
        <v>27148069</v>
      </c>
      <c r="E23" s="77"/>
      <c r="F23" s="78">
        <v>27148069</v>
      </c>
    </row>
    <row r="24" spans="1:6" ht="15">
      <c r="A24" s="53"/>
      <c r="B24" s="71"/>
      <c r="C24" s="76" t="s">
        <v>112</v>
      </c>
      <c r="D24" s="76">
        <v>1301532.776</v>
      </c>
      <c r="E24" s="77">
        <v>115065228.64899996</v>
      </c>
      <c r="F24" s="78">
        <v>116366761.42499995</v>
      </c>
    </row>
    <row r="25" spans="1:6" ht="15">
      <c r="A25" s="53"/>
      <c r="B25" s="71"/>
      <c r="C25" s="76" t="s">
        <v>174</v>
      </c>
      <c r="D25" s="76">
        <v>43251050.82</v>
      </c>
      <c r="E25" s="77">
        <v>54411280.849</v>
      </c>
      <c r="F25" s="78">
        <v>97662331.669</v>
      </c>
    </row>
    <row r="26" spans="1:6" ht="15">
      <c r="A26" s="53"/>
      <c r="B26" s="71"/>
      <c r="C26" s="76" t="s">
        <v>403</v>
      </c>
      <c r="D26" s="76">
        <v>1989300.589</v>
      </c>
      <c r="E26" s="77">
        <v>18005161.985</v>
      </c>
      <c r="F26" s="78">
        <v>19994462.574</v>
      </c>
    </row>
    <row r="27" spans="1:6" ht="15">
      <c r="A27" s="53"/>
      <c r="B27" s="71"/>
      <c r="C27" s="76" t="s">
        <v>107</v>
      </c>
      <c r="D27" s="76">
        <v>2591030.387</v>
      </c>
      <c r="E27" s="77">
        <v>166454786.56200004</v>
      </c>
      <c r="F27" s="78">
        <v>169045816.94900003</v>
      </c>
    </row>
    <row r="28" spans="1:6" ht="15">
      <c r="A28" s="53"/>
      <c r="B28" s="71"/>
      <c r="C28" s="76" t="s">
        <v>619</v>
      </c>
      <c r="D28" s="76">
        <v>0</v>
      </c>
      <c r="E28" s="77">
        <v>0</v>
      </c>
      <c r="F28" s="78">
        <v>0</v>
      </c>
    </row>
    <row r="29" spans="1:6" ht="15">
      <c r="A29" s="53"/>
      <c r="B29" s="71"/>
      <c r="C29" s="76" t="s">
        <v>136</v>
      </c>
      <c r="D29" s="76">
        <v>7506881.142999999</v>
      </c>
      <c r="E29" s="77">
        <v>106576965.72399999</v>
      </c>
      <c r="F29" s="78">
        <v>114083846.86699998</v>
      </c>
    </row>
    <row r="30" spans="1:6" ht="15">
      <c r="A30" s="53"/>
      <c r="B30" s="71"/>
      <c r="C30" s="76" t="s">
        <v>666</v>
      </c>
      <c r="D30" s="76">
        <v>905417</v>
      </c>
      <c r="E30" s="77"/>
      <c r="F30" s="78">
        <v>905417</v>
      </c>
    </row>
    <row r="31" spans="1:6" ht="15">
      <c r="A31" s="53"/>
      <c r="B31" s="71"/>
      <c r="C31" s="76" t="s">
        <v>200</v>
      </c>
      <c r="D31" s="76">
        <v>36821477.818</v>
      </c>
      <c r="E31" s="77">
        <v>36314491.109</v>
      </c>
      <c r="F31" s="78">
        <v>73135968.927</v>
      </c>
    </row>
    <row r="32" spans="1:6" ht="15">
      <c r="A32" s="53"/>
      <c r="B32" s="71"/>
      <c r="C32" s="76" t="s">
        <v>333</v>
      </c>
      <c r="D32" s="76">
        <v>0</v>
      </c>
      <c r="E32" s="77"/>
      <c r="F32" s="78">
        <v>0</v>
      </c>
    </row>
    <row r="33" spans="1:6" ht="15">
      <c r="A33" s="48" t="s">
        <v>0</v>
      </c>
      <c r="B33" s="49"/>
      <c r="C33" s="49"/>
      <c r="D33" s="65">
        <v>257276013.63699996</v>
      </c>
      <c r="E33" s="74">
        <v>607342729.107</v>
      </c>
      <c r="F33" s="73">
        <v>864618742.744</v>
      </c>
    </row>
    <row r="34" spans="1:6" ht="15.75">
      <c r="A34" s="61" t="s">
        <v>1082</v>
      </c>
      <c r="B34" s="62"/>
      <c r="C34" s="62"/>
      <c r="D34" s="80">
        <v>627450561.6179999</v>
      </c>
      <c r="E34" s="81">
        <v>2669131458.767001</v>
      </c>
      <c r="F34" s="82">
        <v>3296582020.385</v>
      </c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  <row r="38" spans="1:6" ht="15">
      <c r="A38"/>
      <c r="B38"/>
      <c r="C38"/>
      <c r="D38"/>
      <c r="E38"/>
      <c r="F38"/>
    </row>
    <row r="39" spans="1:6" ht="15">
      <c r="A39"/>
      <c r="B39"/>
      <c r="C39"/>
      <c r="D39"/>
      <c r="E39"/>
      <c r="F39"/>
    </row>
    <row r="40" spans="1:6" ht="15">
      <c r="A40"/>
      <c r="B40"/>
      <c r="C40"/>
      <c r="D40"/>
      <c r="E40"/>
      <c r="F40"/>
    </row>
    <row r="41" spans="1:6" ht="15">
      <c r="A41"/>
      <c r="B41"/>
      <c r="C41"/>
      <c r="D41"/>
      <c r="E41"/>
      <c r="F41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75" right="0" top="0.5" bottom="0.5" header="0.25" footer="0.25"/>
  <pageSetup firstPageNumber="13" useFirstPageNumber="1" fitToHeight="1" fitToWidth="1" horizontalDpi="600" verticalDpi="600" orientation="landscape" r:id="rId1"/>
  <headerFooter alignWithMargins="0">
    <oddHeader>&amp;R&amp;P</oddHeader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pane xSplit="4" ySplit="4" topLeftCell="E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9" sqref="F59"/>
    </sheetView>
  </sheetViews>
  <sheetFormatPr defaultColWidth="9.140625" defaultRowHeight="12.75"/>
  <cols>
    <col min="1" max="1" width="11.421875" style="113" bestFit="1" customWidth="1"/>
    <col min="2" max="2" width="4.57421875" style="113" bestFit="1" customWidth="1"/>
    <col min="3" max="3" width="11.7109375" style="10" bestFit="1" customWidth="1"/>
    <col min="4" max="4" width="29.8515625" style="127" bestFit="1" customWidth="1"/>
    <col min="5" max="6" width="8.421875" style="128" bestFit="1" customWidth="1"/>
    <col min="7" max="7" width="6.00390625" style="113" bestFit="1" customWidth="1"/>
    <col min="8" max="8" width="11.00390625" style="129" bestFit="1" customWidth="1"/>
    <col min="9" max="9" width="11.00390625" style="125" bestFit="1" customWidth="1"/>
    <col min="10" max="10" width="20.00390625" style="113" bestFit="1" customWidth="1"/>
    <col min="11" max="11" width="14.57421875" style="125" bestFit="1" customWidth="1"/>
    <col min="12" max="12" width="11.00390625" style="113" bestFit="1" customWidth="1"/>
    <col min="13" max="13" width="36.00390625" style="113" bestFit="1" customWidth="1"/>
    <col min="14" max="14" width="14.57421875" style="113" bestFit="1" customWidth="1"/>
    <col min="15" max="15" width="21.7109375" style="113" bestFit="1" customWidth="1"/>
    <col min="16" max="16" width="9.140625" style="114" customWidth="1"/>
    <col min="17" max="17" width="14.421875" style="115" bestFit="1" customWidth="1"/>
    <col min="18" max="18" width="16.00390625" style="115" bestFit="1" customWidth="1"/>
    <col min="19" max="19" width="15.8515625" style="116" bestFit="1" customWidth="1"/>
    <col min="20" max="20" width="14.8515625" style="116" bestFit="1" customWidth="1"/>
    <col min="21" max="21" width="16.421875" style="116" bestFit="1" customWidth="1"/>
    <col min="22" max="16384" width="9.140625" style="116" customWidth="1"/>
  </cols>
  <sheetData>
    <row r="1" spans="1:11" ht="20.25">
      <c r="A1" s="258" t="s">
        <v>1351</v>
      </c>
      <c r="B1" s="258"/>
      <c r="C1" s="258"/>
      <c r="D1" s="258"/>
      <c r="E1" s="258"/>
      <c r="F1" s="258"/>
      <c r="G1" s="258"/>
      <c r="H1" s="258"/>
      <c r="I1" s="258"/>
      <c r="K1" s="113"/>
    </row>
    <row r="2" spans="1:18" s="121" customFormat="1" ht="51" customHeight="1">
      <c r="A2" s="117" t="s">
        <v>1035</v>
      </c>
      <c r="B2" s="1" t="s">
        <v>1077</v>
      </c>
      <c r="C2" s="1" t="s">
        <v>1078</v>
      </c>
      <c r="D2" s="118" t="s">
        <v>1038</v>
      </c>
      <c r="E2" s="3" t="s">
        <v>1039</v>
      </c>
      <c r="F2" s="2" t="s">
        <v>1040</v>
      </c>
      <c r="G2" s="11" t="s">
        <v>51</v>
      </c>
      <c r="H2" s="117" t="s">
        <v>1123</v>
      </c>
      <c r="I2" s="117" t="s">
        <v>1075</v>
      </c>
      <c r="J2" s="119" t="s">
        <v>1059</v>
      </c>
      <c r="K2" s="120" t="s">
        <v>1068</v>
      </c>
      <c r="L2" s="119" t="s">
        <v>1010</v>
      </c>
      <c r="M2" s="119" t="s">
        <v>1079</v>
      </c>
      <c r="N2" s="119" t="s">
        <v>1080</v>
      </c>
      <c r="O2" s="119" t="s">
        <v>1011</v>
      </c>
      <c r="Q2" s="119"/>
      <c r="R2" s="122"/>
    </row>
    <row r="3" spans="1:9" ht="12.75" hidden="1">
      <c r="A3" s="123"/>
      <c r="B3" s="123"/>
      <c r="C3" s="123"/>
      <c r="D3" s="124"/>
      <c r="E3" s="123"/>
      <c r="F3" s="123"/>
      <c r="G3" s="123"/>
      <c r="H3" s="123"/>
      <c r="I3" s="123"/>
    </row>
    <row r="4" spans="1:18" s="121" customFormat="1" ht="61.5" hidden="1">
      <c r="A4" s="1" t="s">
        <v>1035</v>
      </c>
      <c r="B4" s="1" t="s">
        <v>1077</v>
      </c>
      <c r="C4" s="1" t="s">
        <v>1078</v>
      </c>
      <c r="D4" s="118" t="s">
        <v>1038</v>
      </c>
      <c r="E4" s="3" t="s">
        <v>1039</v>
      </c>
      <c r="F4" s="2" t="s">
        <v>1040</v>
      </c>
      <c r="G4" s="126" t="s">
        <v>1122</v>
      </c>
      <c r="H4" s="117" t="s">
        <v>1123</v>
      </c>
      <c r="I4" s="117" t="s">
        <v>1075</v>
      </c>
      <c r="J4" s="119" t="s">
        <v>1059</v>
      </c>
      <c r="K4" s="120" t="s">
        <v>1068</v>
      </c>
      <c r="L4" s="119" t="s">
        <v>1010</v>
      </c>
      <c r="M4" s="119" t="s">
        <v>1079</v>
      </c>
      <c r="N4" s="119" t="s">
        <v>1080</v>
      </c>
      <c r="O4" s="119" t="s">
        <v>1011</v>
      </c>
      <c r="Q4" s="119"/>
      <c r="R4" s="122"/>
    </row>
    <row r="5" spans="1:18" s="121" customFormat="1" ht="13.5">
      <c r="A5" s="9" t="s">
        <v>158</v>
      </c>
      <c r="B5" s="9" t="s">
        <v>1062</v>
      </c>
      <c r="C5" s="135" t="s">
        <v>317</v>
      </c>
      <c r="D5" s="136" t="s">
        <v>1302</v>
      </c>
      <c r="E5" s="137" t="s">
        <v>1033</v>
      </c>
      <c r="F5" s="137" t="s">
        <v>251</v>
      </c>
      <c r="G5" s="9" t="s">
        <v>98</v>
      </c>
      <c r="H5" s="138">
        <v>130000000</v>
      </c>
      <c r="I5" s="138">
        <v>130000000</v>
      </c>
      <c r="J5" s="9" t="s">
        <v>292</v>
      </c>
      <c r="K5" s="9" t="s">
        <v>1238</v>
      </c>
      <c r="L5" s="9" t="s">
        <v>1341</v>
      </c>
      <c r="M5" s="9" t="s">
        <v>1341</v>
      </c>
      <c r="N5" s="9" t="s">
        <v>1236</v>
      </c>
      <c r="O5" s="139"/>
      <c r="Q5" s="119"/>
      <c r="R5" s="122"/>
    </row>
    <row r="6" spans="1:18" s="121" customFormat="1" ht="13.5">
      <c r="A6" s="9" t="s">
        <v>158</v>
      </c>
      <c r="B6" s="9" t="s">
        <v>1062</v>
      </c>
      <c r="C6" s="135" t="s">
        <v>1303</v>
      </c>
      <c r="D6" s="136" t="s">
        <v>1304</v>
      </c>
      <c r="E6" s="137" t="s">
        <v>1033</v>
      </c>
      <c r="F6" s="137" t="s">
        <v>251</v>
      </c>
      <c r="G6" s="9" t="s">
        <v>157</v>
      </c>
      <c r="H6" s="138">
        <v>45056000</v>
      </c>
      <c r="I6" s="140">
        <v>67026206.767832585</v>
      </c>
      <c r="J6" s="9" t="s">
        <v>254</v>
      </c>
      <c r="K6" s="9" t="s">
        <v>1238</v>
      </c>
      <c r="L6" s="9" t="s">
        <v>1341</v>
      </c>
      <c r="M6" s="9" t="s">
        <v>1341</v>
      </c>
      <c r="N6" s="9" t="s">
        <v>1236</v>
      </c>
      <c r="O6" s="139"/>
      <c r="Q6" s="119"/>
      <c r="R6" s="122"/>
    </row>
    <row r="7" spans="1:18" s="121" customFormat="1" ht="13.5">
      <c r="A7" s="9" t="s">
        <v>158</v>
      </c>
      <c r="B7" s="9" t="s">
        <v>1062</v>
      </c>
      <c r="C7" s="135" t="s">
        <v>318</v>
      </c>
      <c r="D7" s="136" t="s">
        <v>1305</v>
      </c>
      <c r="E7" s="137" t="s">
        <v>1033</v>
      </c>
      <c r="F7" s="137" t="s">
        <v>282</v>
      </c>
      <c r="G7" s="9" t="s">
        <v>157</v>
      </c>
      <c r="H7" s="138">
        <v>3466000</v>
      </c>
      <c r="I7" s="140">
        <v>5156090.923679593</v>
      </c>
      <c r="J7" s="9" t="s">
        <v>254</v>
      </c>
      <c r="K7" s="9" t="s">
        <v>1235</v>
      </c>
      <c r="L7" s="9" t="s">
        <v>1344</v>
      </c>
      <c r="M7" s="9" t="s">
        <v>200</v>
      </c>
      <c r="N7" s="9" t="s">
        <v>1236</v>
      </c>
      <c r="O7" s="139"/>
      <c r="Q7" s="119"/>
      <c r="R7" s="122"/>
    </row>
    <row r="8" spans="1:18" s="121" customFormat="1" ht="13.5">
      <c r="A8" s="9" t="s">
        <v>158</v>
      </c>
      <c r="B8" s="9" t="s">
        <v>1062</v>
      </c>
      <c r="C8" s="135" t="s">
        <v>1018</v>
      </c>
      <c r="D8" s="136" t="s">
        <v>1019</v>
      </c>
      <c r="E8" s="137" t="s">
        <v>1034</v>
      </c>
      <c r="F8" s="137" t="s">
        <v>235</v>
      </c>
      <c r="G8" s="9" t="s">
        <v>98</v>
      </c>
      <c r="H8" s="138">
        <v>400000000</v>
      </c>
      <c r="I8" s="138">
        <v>400000000</v>
      </c>
      <c r="J8" s="9" t="s">
        <v>213</v>
      </c>
      <c r="K8" s="9" t="s">
        <v>1238</v>
      </c>
      <c r="L8" s="9" t="s">
        <v>1341</v>
      </c>
      <c r="M8" s="9" t="s">
        <v>1341</v>
      </c>
      <c r="N8" s="9" t="s">
        <v>1236</v>
      </c>
      <c r="O8" s="139"/>
      <c r="Q8" s="119"/>
      <c r="R8" s="122"/>
    </row>
    <row r="9" spans="1:18" s="121" customFormat="1" ht="13.5">
      <c r="A9" s="9" t="s">
        <v>158</v>
      </c>
      <c r="B9" s="9" t="s">
        <v>1062</v>
      </c>
      <c r="C9" s="135" t="s">
        <v>1189</v>
      </c>
      <c r="D9" s="136" t="s">
        <v>1190</v>
      </c>
      <c r="E9" s="137" t="s">
        <v>1191</v>
      </c>
      <c r="F9" s="137" t="s">
        <v>659</v>
      </c>
      <c r="G9" s="9" t="s">
        <v>98</v>
      </c>
      <c r="H9" s="138">
        <v>226000000</v>
      </c>
      <c r="I9" s="138">
        <v>226000000</v>
      </c>
      <c r="J9" s="9" t="s">
        <v>138</v>
      </c>
      <c r="K9" s="9" t="s">
        <v>1235</v>
      </c>
      <c r="L9" s="9" t="s">
        <v>1344</v>
      </c>
      <c r="M9" s="9" t="s">
        <v>112</v>
      </c>
      <c r="N9" s="9" t="s">
        <v>1236</v>
      </c>
      <c r="O9" s="139"/>
      <c r="Q9" s="119"/>
      <c r="R9" s="122"/>
    </row>
    <row r="10" spans="1:18" s="121" customFormat="1" ht="13.5">
      <c r="A10" s="9" t="s">
        <v>158</v>
      </c>
      <c r="B10" s="9" t="s">
        <v>1062</v>
      </c>
      <c r="C10" s="135" t="s">
        <v>1192</v>
      </c>
      <c r="D10" s="136" t="s">
        <v>1193</v>
      </c>
      <c r="E10" s="137" t="s">
        <v>1191</v>
      </c>
      <c r="F10" s="137" t="s">
        <v>1194</v>
      </c>
      <c r="G10" s="9" t="s">
        <v>157</v>
      </c>
      <c r="H10" s="138">
        <v>6777000</v>
      </c>
      <c r="I10" s="140">
        <v>10096171.282908954</v>
      </c>
      <c r="J10" s="9" t="s">
        <v>138</v>
      </c>
      <c r="K10" s="9" t="s">
        <v>1235</v>
      </c>
      <c r="L10" s="9" t="s">
        <v>1344</v>
      </c>
      <c r="M10" s="9" t="s">
        <v>112</v>
      </c>
      <c r="N10" s="9" t="s">
        <v>1236</v>
      </c>
      <c r="O10" s="139"/>
      <c r="Q10" s="119"/>
      <c r="R10" s="122"/>
    </row>
    <row r="11" spans="1:18" s="121" customFormat="1" ht="13.5">
      <c r="A11" s="9" t="s">
        <v>158</v>
      </c>
      <c r="B11" s="9" t="s">
        <v>1062</v>
      </c>
      <c r="C11" s="135" t="s">
        <v>345</v>
      </c>
      <c r="D11" s="136" t="s">
        <v>346</v>
      </c>
      <c r="E11" s="137" t="s">
        <v>347</v>
      </c>
      <c r="F11" s="137" t="s">
        <v>196</v>
      </c>
      <c r="G11" s="9" t="s">
        <v>98</v>
      </c>
      <c r="H11" s="138">
        <v>300000000</v>
      </c>
      <c r="I11" s="138">
        <v>300000000</v>
      </c>
      <c r="J11" s="9" t="s">
        <v>213</v>
      </c>
      <c r="K11" s="9" t="s">
        <v>1238</v>
      </c>
      <c r="L11" s="9" t="s">
        <v>1341</v>
      </c>
      <c r="M11" s="9" t="s">
        <v>1341</v>
      </c>
      <c r="N11" s="9" t="s">
        <v>1236</v>
      </c>
      <c r="O11" s="139"/>
      <c r="Q11" s="119"/>
      <c r="R11" s="122"/>
    </row>
    <row r="12" spans="1:18" s="121" customFormat="1" ht="13.5">
      <c r="A12" s="9" t="s">
        <v>158</v>
      </c>
      <c r="B12" s="9" t="s">
        <v>1062</v>
      </c>
      <c r="C12" s="135" t="s">
        <v>348</v>
      </c>
      <c r="D12" s="136" t="s">
        <v>349</v>
      </c>
      <c r="E12" s="137" t="s">
        <v>347</v>
      </c>
      <c r="F12" s="137" t="s">
        <v>173</v>
      </c>
      <c r="G12" s="9" t="s">
        <v>157</v>
      </c>
      <c r="H12" s="138">
        <v>13425000</v>
      </c>
      <c r="I12" s="140">
        <v>20150656.514768418</v>
      </c>
      <c r="J12" s="9" t="s">
        <v>213</v>
      </c>
      <c r="K12" s="9" t="s">
        <v>1238</v>
      </c>
      <c r="L12" s="9" t="s">
        <v>1341</v>
      </c>
      <c r="M12" s="9" t="s">
        <v>1341</v>
      </c>
      <c r="N12" s="9" t="s">
        <v>1236</v>
      </c>
      <c r="O12" s="139"/>
      <c r="Q12" s="119"/>
      <c r="R12" s="122"/>
    </row>
    <row r="13" spans="1:18" s="121" customFormat="1" ht="13.5">
      <c r="A13" s="9" t="s">
        <v>158</v>
      </c>
      <c r="B13" s="9" t="s">
        <v>1062</v>
      </c>
      <c r="C13" s="135" t="s">
        <v>1195</v>
      </c>
      <c r="D13" s="136" t="s">
        <v>1196</v>
      </c>
      <c r="E13" s="137" t="s">
        <v>1197</v>
      </c>
      <c r="F13" s="137" t="s">
        <v>1198</v>
      </c>
      <c r="G13" s="9" t="s">
        <v>211</v>
      </c>
      <c r="H13" s="138">
        <v>25637827000</v>
      </c>
      <c r="I13" s="140">
        <v>217684797.28295478</v>
      </c>
      <c r="J13" s="9" t="s">
        <v>175</v>
      </c>
      <c r="K13" s="9" t="s">
        <v>1235</v>
      </c>
      <c r="L13" s="9" t="s">
        <v>1344</v>
      </c>
      <c r="M13" s="9" t="s">
        <v>166</v>
      </c>
      <c r="N13" s="9" t="s">
        <v>1236</v>
      </c>
      <c r="O13" s="139"/>
      <c r="Q13" s="119"/>
      <c r="R13" s="122"/>
    </row>
    <row r="14" spans="1:18" s="121" customFormat="1" ht="13.5">
      <c r="A14" s="9" t="s">
        <v>158</v>
      </c>
      <c r="B14" s="9" t="s">
        <v>1062</v>
      </c>
      <c r="C14" s="135" t="s">
        <v>1199</v>
      </c>
      <c r="D14" s="136" t="s">
        <v>1200</v>
      </c>
      <c r="E14" s="137" t="s">
        <v>1197</v>
      </c>
      <c r="F14" s="137" t="s">
        <v>1198</v>
      </c>
      <c r="G14" s="9" t="s">
        <v>157</v>
      </c>
      <c r="H14" s="138">
        <v>6743000</v>
      </c>
      <c r="I14" s="140">
        <v>10179704.806314336</v>
      </c>
      <c r="J14" s="9" t="s">
        <v>175</v>
      </c>
      <c r="K14" s="9" t="s">
        <v>1235</v>
      </c>
      <c r="L14" s="9" t="s">
        <v>1344</v>
      </c>
      <c r="M14" s="9" t="s">
        <v>166</v>
      </c>
      <c r="N14" s="9" t="s">
        <v>1236</v>
      </c>
      <c r="O14" s="139"/>
      <c r="Q14" s="119"/>
      <c r="R14" s="122"/>
    </row>
    <row r="15" spans="1:18" s="121" customFormat="1" ht="13.5">
      <c r="A15" s="9" t="s">
        <v>570</v>
      </c>
      <c r="B15" s="9" t="s">
        <v>1062</v>
      </c>
      <c r="C15" s="135" t="s">
        <v>1297</v>
      </c>
      <c r="D15" s="136" t="s">
        <v>1298</v>
      </c>
      <c r="E15" s="137" t="s">
        <v>1299</v>
      </c>
      <c r="F15" s="137" t="s">
        <v>1300</v>
      </c>
      <c r="G15" s="9" t="s">
        <v>118</v>
      </c>
      <c r="H15" s="138">
        <v>80000000</v>
      </c>
      <c r="I15" s="138">
        <f>H15/7.7217</f>
        <v>10360412.862452568</v>
      </c>
      <c r="J15" s="9" t="s">
        <v>1301</v>
      </c>
      <c r="K15" s="9" t="s">
        <v>1235</v>
      </c>
      <c r="L15" s="9" t="s">
        <v>1344</v>
      </c>
      <c r="M15" s="9" t="s">
        <v>200</v>
      </c>
      <c r="N15" s="9" t="s">
        <v>1239</v>
      </c>
      <c r="O15" s="139"/>
      <c r="Q15" s="119"/>
      <c r="R15" s="122"/>
    </row>
    <row r="16" spans="1:18" s="121" customFormat="1" ht="13.5">
      <c r="A16" s="9" t="s">
        <v>689</v>
      </c>
      <c r="B16" s="135" t="s">
        <v>1060</v>
      </c>
      <c r="C16" s="135" t="s">
        <v>725</v>
      </c>
      <c r="D16" s="136" t="s">
        <v>726</v>
      </c>
      <c r="E16" s="137" t="s">
        <v>727</v>
      </c>
      <c r="F16" s="137" t="s">
        <v>728</v>
      </c>
      <c r="G16" s="135" t="s">
        <v>132</v>
      </c>
      <c r="H16" s="138">
        <v>39000000</v>
      </c>
      <c r="I16" s="140">
        <v>51554099.99677787</v>
      </c>
      <c r="J16" s="9" t="s">
        <v>516</v>
      </c>
      <c r="K16" s="9" t="s">
        <v>1238</v>
      </c>
      <c r="L16" s="9" t="s">
        <v>1341</v>
      </c>
      <c r="M16" s="9" t="s">
        <v>1341</v>
      </c>
      <c r="N16" s="9" t="s">
        <v>1236</v>
      </c>
      <c r="O16" s="6"/>
      <c r="Q16" s="119"/>
      <c r="R16" s="122"/>
    </row>
    <row r="17" spans="1:18" s="121" customFormat="1" ht="13.5">
      <c r="A17" s="9" t="s">
        <v>689</v>
      </c>
      <c r="B17" s="135" t="s">
        <v>1060</v>
      </c>
      <c r="C17" s="135" t="s">
        <v>721</v>
      </c>
      <c r="D17" s="136" t="s">
        <v>722</v>
      </c>
      <c r="E17" s="137" t="s">
        <v>723</v>
      </c>
      <c r="F17" s="137" t="s">
        <v>681</v>
      </c>
      <c r="G17" s="135" t="s">
        <v>132</v>
      </c>
      <c r="H17" s="138">
        <v>5000000</v>
      </c>
      <c r="I17" s="141">
        <v>6579750.002688156</v>
      </c>
      <c r="J17" s="9" t="s">
        <v>724</v>
      </c>
      <c r="K17" s="9" t="s">
        <v>1235</v>
      </c>
      <c r="L17" s="9" t="s">
        <v>1344</v>
      </c>
      <c r="M17" s="9" t="s">
        <v>817</v>
      </c>
      <c r="N17" s="9" t="s">
        <v>1236</v>
      </c>
      <c r="O17" s="6"/>
      <c r="Q17" s="119"/>
      <c r="R17" s="122"/>
    </row>
    <row r="18" spans="1:18" s="121" customFormat="1" ht="13.5">
      <c r="A18" s="9" t="s">
        <v>1024</v>
      </c>
      <c r="B18" s="9" t="s">
        <v>1062</v>
      </c>
      <c r="C18" s="135" t="s">
        <v>1025</v>
      </c>
      <c r="D18" s="136" t="s">
        <v>1026</v>
      </c>
      <c r="E18" s="137" t="s">
        <v>1173</v>
      </c>
      <c r="F18" s="137" t="s">
        <v>146</v>
      </c>
      <c r="G18" s="9" t="s">
        <v>132</v>
      </c>
      <c r="H18" s="138">
        <v>40000000</v>
      </c>
      <c r="I18" s="141">
        <v>50200000.000251</v>
      </c>
      <c r="J18" s="9" t="s">
        <v>103</v>
      </c>
      <c r="K18" s="9" t="s">
        <v>1312</v>
      </c>
      <c r="L18" s="9" t="s">
        <v>1071</v>
      </c>
      <c r="M18" s="9" t="s">
        <v>1071</v>
      </c>
      <c r="N18" s="9" t="s">
        <v>1239</v>
      </c>
      <c r="O18" s="139"/>
      <c r="Q18" s="119"/>
      <c r="R18" s="122"/>
    </row>
    <row r="19" spans="1:18" s="121" customFormat="1" ht="13.5">
      <c r="A19" s="9" t="s">
        <v>137</v>
      </c>
      <c r="B19" s="135" t="s">
        <v>1060</v>
      </c>
      <c r="C19" s="135">
        <v>10226</v>
      </c>
      <c r="D19" s="136" t="s">
        <v>679</v>
      </c>
      <c r="E19" s="137" t="s">
        <v>684</v>
      </c>
      <c r="F19" s="137" t="s">
        <v>282</v>
      </c>
      <c r="G19" s="135" t="s">
        <v>132</v>
      </c>
      <c r="H19" s="138">
        <v>13000000</v>
      </c>
      <c r="I19" s="141">
        <v>16503499.989916362</v>
      </c>
      <c r="J19" s="9" t="s">
        <v>113</v>
      </c>
      <c r="K19" s="9" t="s">
        <v>1235</v>
      </c>
      <c r="L19" s="9" t="s">
        <v>1344</v>
      </c>
      <c r="M19" s="9" t="s">
        <v>188</v>
      </c>
      <c r="N19" s="9" t="s">
        <v>1239</v>
      </c>
      <c r="O19" s="6"/>
      <c r="Q19" s="119"/>
      <c r="R19" s="122"/>
    </row>
    <row r="20" spans="1:18" s="121" customFormat="1" ht="13.5">
      <c r="A20" s="9" t="s">
        <v>137</v>
      </c>
      <c r="B20" s="135" t="s">
        <v>1060</v>
      </c>
      <c r="C20" s="135">
        <v>10227</v>
      </c>
      <c r="D20" s="136" t="s">
        <v>682</v>
      </c>
      <c r="E20" s="137" t="s">
        <v>680</v>
      </c>
      <c r="F20" s="137" t="s">
        <v>681</v>
      </c>
      <c r="G20" s="135" t="s">
        <v>132</v>
      </c>
      <c r="H20" s="138">
        <v>7000000</v>
      </c>
      <c r="I20" s="141">
        <v>9162299.995204452</v>
      </c>
      <c r="J20" s="9" t="s">
        <v>189</v>
      </c>
      <c r="K20" s="9" t="s">
        <v>1235</v>
      </c>
      <c r="L20" s="9" t="s">
        <v>1344</v>
      </c>
      <c r="M20" s="9" t="s">
        <v>188</v>
      </c>
      <c r="N20" s="9" t="s">
        <v>1239</v>
      </c>
      <c r="O20" s="6"/>
      <c r="Q20" s="119"/>
      <c r="R20" s="122"/>
    </row>
    <row r="21" spans="1:18" s="121" customFormat="1" ht="13.5">
      <c r="A21" s="9" t="s">
        <v>137</v>
      </c>
      <c r="B21" s="135" t="s">
        <v>1060</v>
      </c>
      <c r="C21" s="135">
        <v>10229</v>
      </c>
      <c r="D21" s="136" t="s">
        <v>1211</v>
      </c>
      <c r="E21" s="137" t="s">
        <v>1212</v>
      </c>
      <c r="F21" s="137" t="s">
        <v>1213</v>
      </c>
      <c r="G21" s="135" t="s">
        <v>132</v>
      </c>
      <c r="H21" s="138">
        <v>3000000</v>
      </c>
      <c r="I21" s="141">
        <v>3880950.001036796</v>
      </c>
      <c r="J21" s="9" t="s">
        <v>189</v>
      </c>
      <c r="K21" s="9" t="s">
        <v>1235</v>
      </c>
      <c r="L21" s="9" t="s">
        <v>1344</v>
      </c>
      <c r="M21" s="9" t="s">
        <v>188</v>
      </c>
      <c r="N21" s="9" t="s">
        <v>1239</v>
      </c>
      <c r="O21" s="6"/>
      <c r="Q21" s="119"/>
      <c r="R21" s="122"/>
    </row>
    <row r="22" spans="1:18" s="121" customFormat="1" ht="13.5">
      <c r="A22" s="9" t="s">
        <v>137</v>
      </c>
      <c r="B22" s="135" t="s">
        <v>1060</v>
      </c>
      <c r="C22" s="135">
        <v>200565010</v>
      </c>
      <c r="D22" s="136" t="s">
        <v>683</v>
      </c>
      <c r="E22" s="137" t="s">
        <v>684</v>
      </c>
      <c r="F22" s="137" t="s">
        <v>251</v>
      </c>
      <c r="G22" s="135" t="s">
        <v>132</v>
      </c>
      <c r="H22" s="138">
        <v>6135502.57</v>
      </c>
      <c r="I22" s="141">
        <v>7789020.507855908</v>
      </c>
      <c r="J22" s="9" t="s">
        <v>1184</v>
      </c>
      <c r="K22" s="9" t="s">
        <v>1235</v>
      </c>
      <c r="L22" s="9" t="s">
        <v>1344</v>
      </c>
      <c r="M22" s="9" t="s">
        <v>188</v>
      </c>
      <c r="N22" s="9" t="s">
        <v>1239</v>
      </c>
      <c r="O22" s="6"/>
      <c r="Q22" s="119"/>
      <c r="R22" s="122"/>
    </row>
    <row r="23" spans="1:18" s="121" customFormat="1" ht="13.5">
      <c r="A23" s="9" t="s">
        <v>137</v>
      </c>
      <c r="B23" s="9" t="s">
        <v>1062</v>
      </c>
      <c r="C23" s="135">
        <v>200465039</v>
      </c>
      <c r="D23" s="136" t="s">
        <v>1211</v>
      </c>
      <c r="E23" s="137" t="s">
        <v>1212</v>
      </c>
      <c r="F23" s="137" t="s">
        <v>1213</v>
      </c>
      <c r="G23" s="9" t="s">
        <v>132</v>
      </c>
      <c r="H23" s="138">
        <v>4500000</v>
      </c>
      <c r="I23" s="141">
        <v>5821425.001555194</v>
      </c>
      <c r="J23" s="9" t="s">
        <v>1214</v>
      </c>
      <c r="K23" s="9" t="s">
        <v>1235</v>
      </c>
      <c r="L23" s="9" t="s">
        <v>1344</v>
      </c>
      <c r="M23" s="9" t="s">
        <v>188</v>
      </c>
      <c r="N23" s="9" t="s">
        <v>1239</v>
      </c>
      <c r="O23" s="139"/>
      <c r="Q23" s="119"/>
      <c r="R23" s="122"/>
    </row>
    <row r="24" spans="1:18" s="121" customFormat="1" ht="13.5">
      <c r="A24" s="9" t="s">
        <v>355</v>
      </c>
      <c r="B24" s="9" t="s">
        <v>1062</v>
      </c>
      <c r="C24" s="135" t="s">
        <v>1306</v>
      </c>
      <c r="D24" s="136" t="s">
        <v>1307</v>
      </c>
      <c r="E24" s="137" t="s">
        <v>1308</v>
      </c>
      <c r="F24" s="137" t="s">
        <v>146</v>
      </c>
      <c r="G24" s="9" t="s">
        <v>98</v>
      </c>
      <c r="H24" s="138">
        <v>100000000</v>
      </c>
      <c r="I24" s="138">
        <v>100000000</v>
      </c>
      <c r="J24" s="9" t="s">
        <v>1145</v>
      </c>
      <c r="K24" s="9" t="s">
        <v>1238</v>
      </c>
      <c r="L24" s="9" t="s">
        <v>1341</v>
      </c>
      <c r="M24" s="9" t="s">
        <v>1341</v>
      </c>
      <c r="N24" s="9" t="s">
        <v>1236</v>
      </c>
      <c r="O24" s="139"/>
      <c r="Q24" s="119"/>
      <c r="R24" s="122"/>
    </row>
    <row r="25" spans="1:18" s="121" customFormat="1" ht="13.5">
      <c r="A25" s="9" t="s">
        <v>370</v>
      </c>
      <c r="B25" s="135" t="s">
        <v>1060</v>
      </c>
      <c r="C25" s="135" t="s">
        <v>1329</v>
      </c>
      <c r="D25" s="136" t="s">
        <v>1330</v>
      </c>
      <c r="E25" s="137" t="s">
        <v>1331</v>
      </c>
      <c r="F25" s="137" t="s">
        <v>759</v>
      </c>
      <c r="G25" s="135" t="s">
        <v>98</v>
      </c>
      <c r="H25" s="138">
        <v>1684040</v>
      </c>
      <c r="I25" s="138">
        <v>1684040</v>
      </c>
      <c r="J25" s="9" t="s">
        <v>103</v>
      </c>
      <c r="K25" s="9" t="s">
        <v>1312</v>
      </c>
      <c r="L25" s="9" t="s">
        <v>1071</v>
      </c>
      <c r="M25" s="9" t="s">
        <v>1071</v>
      </c>
      <c r="N25" s="9" t="s">
        <v>1236</v>
      </c>
      <c r="O25" s="6"/>
      <c r="Q25" s="119"/>
      <c r="R25" s="122"/>
    </row>
    <row r="26" spans="1:18" s="121" customFormat="1" ht="13.5">
      <c r="A26" s="9" t="s">
        <v>370</v>
      </c>
      <c r="B26" s="9" t="s">
        <v>1062</v>
      </c>
      <c r="C26" s="135" t="s">
        <v>1309</v>
      </c>
      <c r="D26" s="136" t="s">
        <v>1310</v>
      </c>
      <c r="E26" s="137" t="s">
        <v>1311</v>
      </c>
      <c r="F26" s="137" t="s">
        <v>414</v>
      </c>
      <c r="G26" s="9" t="s">
        <v>157</v>
      </c>
      <c r="H26" s="138">
        <v>91800000</v>
      </c>
      <c r="I26" s="138">
        <f>SUM(H26/0.656090488)</f>
        <v>139919724.00002238</v>
      </c>
      <c r="J26" s="9" t="s">
        <v>103</v>
      </c>
      <c r="K26" s="9" t="s">
        <v>1312</v>
      </c>
      <c r="L26" s="9" t="s">
        <v>1071</v>
      </c>
      <c r="M26" s="9" t="s">
        <v>1071</v>
      </c>
      <c r="N26" s="9" t="s">
        <v>1236</v>
      </c>
      <c r="O26" s="139"/>
      <c r="Q26" s="119"/>
      <c r="R26" s="122"/>
    </row>
    <row r="27" spans="1:18" s="121" customFormat="1" ht="13.5">
      <c r="A27" s="9" t="s">
        <v>370</v>
      </c>
      <c r="B27" s="9" t="s">
        <v>1062</v>
      </c>
      <c r="C27" s="135" t="s">
        <v>1014</v>
      </c>
      <c r="D27" s="136" t="s">
        <v>1015</v>
      </c>
      <c r="E27" s="137" t="s">
        <v>1219</v>
      </c>
      <c r="F27" s="137" t="s">
        <v>1220</v>
      </c>
      <c r="G27" s="9" t="s">
        <v>157</v>
      </c>
      <c r="H27" s="138">
        <v>15100000</v>
      </c>
      <c r="I27" s="141">
        <v>22196547.0075415</v>
      </c>
      <c r="J27" s="9" t="s">
        <v>292</v>
      </c>
      <c r="K27" s="9" t="s">
        <v>1235</v>
      </c>
      <c r="L27" s="9" t="s">
        <v>1344</v>
      </c>
      <c r="M27" s="9" t="s">
        <v>168</v>
      </c>
      <c r="N27" s="9" t="s">
        <v>1236</v>
      </c>
      <c r="O27" s="139"/>
      <c r="Q27" s="119"/>
      <c r="R27" s="122"/>
    </row>
    <row r="28" spans="1:18" s="121" customFormat="1" ht="13.5">
      <c r="A28" s="9" t="s">
        <v>370</v>
      </c>
      <c r="B28" s="9" t="s">
        <v>1062</v>
      </c>
      <c r="C28" s="135" t="s">
        <v>1240</v>
      </c>
      <c r="D28" s="136" t="s">
        <v>1241</v>
      </c>
      <c r="E28" s="137" t="s">
        <v>1170</v>
      </c>
      <c r="F28" s="137" t="s">
        <v>490</v>
      </c>
      <c r="G28" s="9" t="s">
        <v>157</v>
      </c>
      <c r="H28" s="138">
        <v>30350000</v>
      </c>
      <c r="I28" s="141">
        <v>45562027.00639235</v>
      </c>
      <c r="J28" s="9" t="s">
        <v>175</v>
      </c>
      <c r="K28" s="9" t="s">
        <v>1235</v>
      </c>
      <c r="L28" s="9" t="s">
        <v>1344</v>
      </c>
      <c r="M28" s="9" t="s">
        <v>200</v>
      </c>
      <c r="N28" s="9" t="s">
        <v>1236</v>
      </c>
      <c r="O28" s="139"/>
      <c r="Q28" s="119"/>
      <c r="R28" s="122"/>
    </row>
    <row r="29" spans="1:18" s="121" customFormat="1" ht="13.5">
      <c r="A29" s="9" t="s">
        <v>370</v>
      </c>
      <c r="B29" s="9" t="s">
        <v>1062</v>
      </c>
      <c r="C29" s="135" t="s">
        <v>1313</v>
      </c>
      <c r="D29" s="136" t="s">
        <v>1314</v>
      </c>
      <c r="E29" s="137" t="s">
        <v>1315</v>
      </c>
      <c r="F29" s="137" t="s">
        <v>304</v>
      </c>
      <c r="G29" s="9" t="s">
        <v>157</v>
      </c>
      <c r="H29" s="138">
        <v>108000000</v>
      </c>
      <c r="I29" s="138">
        <f>SUM(H29/0.660183663)</f>
        <v>163590840.02355874</v>
      </c>
      <c r="J29" s="9" t="s">
        <v>213</v>
      </c>
      <c r="K29" s="9" t="s">
        <v>1238</v>
      </c>
      <c r="L29" s="9" t="s">
        <v>1341</v>
      </c>
      <c r="M29" s="9" t="s">
        <v>1341</v>
      </c>
      <c r="N29" s="9" t="s">
        <v>1236</v>
      </c>
      <c r="O29" s="139"/>
      <c r="Q29" s="119"/>
      <c r="R29" s="122"/>
    </row>
    <row r="30" spans="1:18" s="121" customFormat="1" ht="13.5">
      <c r="A30" s="9" t="s">
        <v>370</v>
      </c>
      <c r="B30" s="9" t="s">
        <v>1062</v>
      </c>
      <c r="C30" s="135" t="s">
        <v>1316</v>
      </c>
      <c r="D30" s="136" t="s">
        <v>1317</v>
      </c>
      <c r="E30" s="137" t="s">
        <v>1315</v>
      </c>
      <c r="F30" s="137" t="s">
        <v>304</v>
      </c>
      <c r="G30" s="9" t="s">
        <v>157</v>
      </c>
      <c r="H30" s="138">
        <v>125200000</v>
      </c>
      <c r="I30" s="138">
        <f>SUM(H30/0.660183663)</f>
        <v>189644196.02731067</v>
      </c>
      <c r="J30" s="9" t="s">
        <v>213</v>
      </c>
      <c r="K30" s="9" t="s">
        <v>1238</v>
      </c>
      <c r="L30" s="9" t="s">
        <v>1341</v>
      </c>
      <c r="M30" s="9" t="s">
        <v>1341</v>
      </c>
      <c r="N30" s="9" t="s">
        <v>1236</v>
      </c>
      <c r="O30" s="139"/>
      <c r="Q30" s="119"/>
      <c r="R30" s="122"/>
    </row>
    <row r="31" spans="1:18" s="121" customFormat="1" ht="13.5">
      <c r="A31" s="9" t="s">
        <v>370</v>
      </c>
      <c r="B31" s="9" t="s">
        <v>1062</v>
      </c>
      <c r="C31" s="135" t="s">
        <v>1318</v>
      </c>
      <c r="D31" s="136" t="s">
        <v>1319</v>
      </c>
      <c r="E31" s="137" t="s">
        <v>1308</v>
      </c>
      <c r="F31" s="137" t="s">
        <v>146</v>
      </c>
      <c r="G31" s="9" t="s">
        <v>157</v>
      </c>
      <c r="H31" s="138">
        <v>86000000</v>
      </c>
      <c r="I31" s="138">
        <f>SUM(H31/0.659100196)</f>
        <v>130480920.0815349</v>
      </c>
      <c r="J31" s="9" t="s">
        <v>391</v>
      </c>
      <c r="K31" s="9" t="s">
        <v>1238</v>
      </c>
      <c r="L31" s="9" t="s">
        <v>1341</v>
      </c>
      <c r="M31" s="9" t="s">
        <v>1341</v>
      </c>
      <c r="N31" s="9" t="s">
        <v>1236</v>
      </c>
      <c r="O31" s="139"/>
      <c r="Q31" s="119"/>
      <c r="R31" s="122"/>
    </row>
    <row r="32" spans="1:18" s="121" customFormat="1" ht="13.5">
      <c r="A32" s="9" t="s">
        <v>370</v>
      </c>
      <c r="B32" s="9" t="s">
        <v>1062</v>
      </c>
      <c r="C32" s="135" t="s">
        <v>1320</v>
      </c>
      <c r="D32" s="136" t="s">
        <v>1321</v>
      </c>
      <c r="E32" s="137" t="s">
        <v>1308</v>
      </c>
      <c r="F32" s="137" t="s">
        <v>146</v>
      </c>
      <c r="G32" s="9" t="s">
        <v>157</v>
      </c>
      <c r="H32" s="138">
        <v>66100000</v>
      </c>
      <c r="I32" s="138">
        <f>SUM(H32/0.659100196)</f>
        <v>100288242.06266811</v>
      </c>
      <c r="J32" s="9" t="s">
        <v>1145</v>
      </c>
      <c r="K32" s="9" t="s">
        <v>1238</v>
      </c>
      <c r="L32" s="9" t="s">
        <v>1341</v>
      </c>
      <c r="M32" s="9" t="s">
        <v>1341</v>
      </c>
      <c r="N32" s="9" t="s">
        <v>1236</v>
      </c>
      <c r="O32" s="139"/>
      <c r="Q32" s="119"/>
      <c r="R32" s="122"/>
    </row>
    <row r="33" spans="1:18" s="121" customFormat="1" ht="13.5">
      <c r="A33" s="9" t="s">
        <v>370</v>
      </c>
      <c r="B33" s="9" t="s">
        <v>1062</v>
      </c>
      <c r="C33" s="135" t="s">
        <v>1322</v>
      </c>
      <c r="D33" s="136" t="s">
        <v>1323</v>
      </c>
      <c r="E33" s="137" t="s">
        <v>1308</v>
      </c>
      <c r="F33" s="137" t="s">
        <v>146</v>
      </c>
      <c r="G33" s="9" t="s">
        <v>157</v>
      </c>
      <c r="H33" s="138">
        <v>65600000</v>
      </c>
      <c r="I33" s="138">
        <f>SUM(H33/0.659100196)</f>
        <v>99529632.06219408</v>
      </c>
      <c r="J33" s="9" t="s">
        <v>1144</v>
      </c>
      <c r="K33" s="9" t="s">
        <v>1238</v>
      </c>
      <c r="L33" s="9" t="s">
        <v>1341</v>
      </c>
      <c r="M33" s="9" t="s">
        <v>1341</v>
      </c>
      <c r="N33" s="9" t="s">
        <v>1236</v>
      </c>
      <c r="O33" s="139"/>
      <c r="Q33" s="119"/>
      <c r="R33" s="122"/>
    </row>
    <row r="34" spans="1:18" s="121" customFormat="1" ht="13.5">
      <c r="A34" s="9" t="s">
        <v>445</v>
      </c>
      <c r="B34" s="9" t="s">
        <v>1062</v>
      </c>
      <c r="C34" s="135" t="s">
        <v>1022</v>
      </c>
      <c r="D34" s="136" t="s">
        <v>1023</v>
      </c>
      <c r="E34" s="137" t="s">
        <v>1150</v>
      </c>
      <c r="F34" s="137" t="s">
        <v>1151</v>
      </c>
      <c r="G34" s="9" t="s">
        <v>98</v>
      </c>
      <c r="H34" s="138">
        <v>200000000</v>
      </c>
      <c r="I34" s="138">
        <v>200000000</v>
      </c>
      <c r="J34" s="9" t="s">
        <v>213</v>
      </c>
      <c r="K34" s="9" t="s">
        <v>1238</v>
      </c>
      <c r="L34" s="9" t="s">
        <v>1341</v>
      </c>
      <c r="M34" s="9" t="s">
        <v>1341</v>
      </c>
      <c r="N34" s="9" t="s">
        <v>1236</v>
      </c>
      <c r="O34" s="139"/>
      <c r="Q34" s="119"/>
      <c r="R34" s="122"/>
    </row>
    <row r="35" spans="1:18" s="121" customFormat="1" ht="13.5">
      <c r="A35" s="9" t="s">
        <v>1076</v>
      </c>
      <c r="B35" s="9" t="s">
        <v>1062</v>
      </c>
      <c r="C35" s="135" t="s">
        <v>1325</v>
      </c>
      <c r="D35" s="136" t="s">
        <v>1326</v>
      </c>
      <c r="E35" s="137" t="s">
        <v>1327</v>
      </c>
      <c r="F35" s="137" t="s">
        <v>1328</v>
      </c>
      <c r="G35" s="9" t="s">
        <v>98</v>
      </c>
      <c r="H35" s="138">
        <v>200000000</v>
      </c>
      <c r="I35" s="138">
        <v>200000000</v>
      </c>
      <c r="J35" s="9" t="s">
        <v>441</v>
      </c>
      <c r="K35" s="9" t="s">
        <v>1312</v>
      </c>
      <c r="L35" s="9" t="s">
        <v>1249</v>
      </c>
      <c r="M35" s="9" t="s">
        <v>440</v>
      </c>
      <c r="N35" s="9" t="s">
        <v>1236</v>
      </c>
      <c r="O35" s="139"/>
      <c r="Q35" s="119"/>
      <c r="R35" s="122"/>
    </row>
    <row r="36" spans="1:18" s="121" customFormat="1" ht="13.5">
      <c r="A36" s="9" t="s">
        <v>1076</v>
      </c>
      <c r="B36" s="9" t="s">
        <v>1062</v>
      </c>
      <c r="C36" s="135" t="s">
        <v>1016</v>
      </c>
      <c r="D36" s="136" t="s">
        <v>1017</v>
      </c>
      <c r="E36" s="137" t="s">
        <v>1171</v>
      </c>
      <c r="F36" s="137" t="s">
        <v>1171</v>
      </c>
      <c r="G36" s="9" t="s">
        <v>98</v>
      </c>
      <c r="H36" s="138">
        <v>25000000</v>
      </c>
      <c r="I36" s="138">
        <v>25000000</v>
      </c>
      <c r="J36" s="9" t="s">
        <v>441</v>
      </c>
      <c r="K36" s="9" t="s">
        <v>1312</v>
      </c>
      <c r="L36" s="9" t="s">
        <v>1249</v>
      </c>
      <c r="M36" s="9" t="s">
        <v>440</v>
      </c>
      <c r="N36" s="9" t="s">
        <v>1236</v>
      </c>
      <c r="O36" s="139"/>
      <c r="Q36" s="119"/>
      <c r="R36" s="122"/>
    </row>
    <row r="37" spans="1:18" s="121" customFormat="1" ht="13.5">
      <c r="A37" s="9" t="s">
        <v>515</v>
      </c>
      <c r="B37" s="9" t="s">
        <v>1062</v>
      </c>
      <c r="C37" s="135" t="s">
        <v>1020</v>
      </c>
      <c r="D37" s="136" t="s">
        <v>1227</v>
      </c>
      <c r="E37" s="137" t="s">
        <v>1228</v>
      </c>
      <c r="F37" s="137" t="s">
        <v>1229</v>
      </c>
      <c r="G37" s="9" t="s">
        <v>211</v>
      </c>
      <c r="H37" s="138">
        <v>19455000000</v>
      </c>
      <c r="I37" s="141">
        <v>166154240.32795286</v>
      </c>
      <c r="J37" s="9" t="s">
        <v>322</v>
      </c>
      <c r="K37" s="9" t="s">
        <v>1235</v>
      </c>
      <c r="L37" s="9" t="s">
        <v>1344</v>
      </c>
      <c r="M37" s="9" t="s">
        <v>107</v>
      </c>
      <c r="N37" s="9" t="s">
        <v>1239</v>
      </c>
      <c r="O37" s="6"/>
      <c r="Q37" s="119"/>
      <c r="R37" s="122"/>
    </row>
    <row r="38" spans="1:18" s="121" customFormat="1" ht="13.5">
      <c r="A38" s="9" t="s">
        <v>515</v>
      </c>
      <c r="B38" s="9" t="s">
        <v>1062</v>
      </c>
      <c r="C38" s="135" t="s">
        <v>1021</v>
      </c>
      <c r="D38" s="136" t="s">
        <v>1230</v>
      </c>
      <c r="E38" s="137" t="s">
        <v>1228</v>
      </c>
      <c r="F38" s="137" t="s">
        <v>1231</v>
      </c>
      <c r="G38" s="9" t="s">
        <v>211</v>
      </c>
      <c r="H38" s="138">
        <v>3702000000</v>
      </c>
      <c r="I38" s="141">
        <v>31616705.09864207</v>
      </c>
      <c r="J38" s="9" t="s">
        <v>138</v>
      </c>
      <c r="K38" s="9" t="s">
        <v>1235</v>
      </c>
      <c r="L38" s="9" t="s">
        <v>1344</v>
      </c>
      <c r="M38" s="9" t="s">
        <v>112</v>
      </c>
      <c r="N38" s="9" t="s">
        <v>1239</v>
      </c>
      <c r="O38" s="6"/>
      <c r="Q38" s="119"/>
      <c r="R38" s="122"/>
    </row>
    <row r="39" spans="1:18" s="121" customFormat="1" ht="13.5">
      <c r="A39" s="9" t="s">
        <v>546</v>
      </c>
      <c r="B39" s="9" t="s">
        <v>1062</v>
      </c>
      <c r="C39" s="135" t="s">
        <v>1233</v>
      </c>
      <c r="D39" s="136" t="s">
        <v>66</v>
      </c>
      <c r="E39" s="137" t="s">
        <v>67</v>
      </c>
      <c r="F39" s="137" t="s">
        <v>68</v>
      </c>
      <c r="G39" s="9" t="s">
        <v>545</v>
      </c>
      <c r="H39" s="138">
        <v>11000000</v>
      </c>
      <c r="I39" s="141">
        <v>38051750.380517505</v>
      </c>
      <c r="J39" s="9" t="s">
        <v>138</v>
      </c>
      <c r="K39" s="9" t="s">
        <v>1235</v>
      </c>
      <c r="L39" s="9" t="s">
        <v>1344</v>
      </c>
      <c r="M39" s="9" t="s">
        <v>112</v>
      </c>
      <c r="N39" s="9" t="s">
        <v>1239</v>
      </c>
      <c r="O39" s="6"/>
      <c r="Q39" s="119"/>
      <c r="R39" s="122"/>
    </row>
    <row r="40" spans="1:18" s="121" customFormat="1" ht="13.5">
      <c r="A40" s="9" t="s">
        <v>500</v>
      </c>
      <c r="B40" s="9" t="s">
        <v>1062</v>
      </c>
      <c r="C40" s="135" t="s">
        <v>1012</v>
      </c>
      <c r="D40" s="136" t="s">
        <v>1013</v>
      </c>
      <c r="E40" s="137" t="s">
        <v>76</v>
      </c>
      <c r="F40" s="137" t="s">
        <v>316</v>
      </c>
      <c r="G40" s="9" t="s">
        <v>98</v>
      </c>
      <c r="H40" s="138">
        <v>10000000</v>
      </c>
      <c r="I40" s="138">
        <v>10000000</v>
      </c>
      <c r="J40" s="9" t="s">
        <v>117</v>
      </c>
      <c r="K40" s="9" t="s">
        <v>1235</v>
      </c>
      <c r="L40" s="9" t="s">
        <v>1344</v>
      </c>
      <c r="M40" s="9" t="s">
        <v>107</v>
      </c>
      <c r="N40" s="9" t="s">
        <v>1236</v>
      </c>
      <c r="O40" s="139"/>
      <c r="Q40" s="119"/>
      <c r="R40" s="122"/>
    </row>
    <row r="41" spans="1:18" s="121" customFormat="1" ht="13.5">
      <c r="A41" s="9" t="s">
        <v>560</v>
      </c>
      <c r="B41" s="135" t="s">
        <v>1060</v>
      </c>
      <c r="C41" s="135" t="s">
        <v>907</v>
      </c>
      <c r="D41" s="136" t="s">
        <v>908</v>
      </c>
      <c r="E41" s="137" t="s">
        <v>909</v>
      </c>
      <c r="F41" s="137" t="s">
        <v>196</v>
      </c>
      <c r="G41" s="135" t="s">
        <v>557</v>
      </c>
      <c r="H41" s="138">
        <v>500000000</v>
      </c>
      <c r="I41" s="141">
        <v>133319112.62798634</v>
      </c>
      <c r="J41" s="9" t="s">
        <v>103</v>
      </c>
      <c r="K41" s="9" t="s">
        <v>1312</v>
      </c>
      <c r="L41" s="9" t="s">
        <v>1071</v>
      </c>
      <c r="M41" s="9" t="s">
        <v>1071</v>
      </c>
      <c r="N41" s="9" t="s">
        <v>1239</v>
      </c>
      <c r="O41" s="6"/>
      <c r="Q41" s="119"/>
      <c r="R41" s="122"/>
    </row>
    <row r="42" spans="1:18" s="121" customFormat="1" ht="13.5">
      <c r="A42" s="9" t="s">
        <v>560</v>
      </c>
      <c r="B42" s="9" t="s">
        <v>1062</v>
      </c>
      <c r="C42" s="135" t="s">
        <v>77</v>
      </c>
      <c r="D42" s="136" t="s">
        <v>78</v>
      </c>
      <c r="E42" s="137" t="s">
        <v>79</v>
      </c>
      <c r="F42" s="137" t="s">
        <v>130</v>
      </c>
      <c r="G42" s="9" t="s">
        <v>98</v>
      </c>
      <c r="H42" s="138">
        <v>133000000</v>
      </c>
      <c r="I42" s="138">
        <v>133000000</v>
      </c>
      <c r="J42" s="9" t="s">
        <v>1148</v>
      </c>
      <c r="K42" s="9" t="s">
        <v>1238</v>
      </c>
      <c r="L42" s="9" t="s">
        <v>1346</v>
      </c>
      <c r="M42" s="9" t="s">
        <v>1</v>
      </c>
      <c r="N42" s="9" t="s">
        <v>1239</v>
      </c>
      <c r="O42" s="6"/>
      <c r="Q42" s="119"/>
      <c r="R42" s="122"/>
    </row>
    <row r="43" spans="1:18" s="121" customFormat="1" ht="13.5">
      <c r="A43" s="9" t="s">
        <v>935</v>
      </c>
      <c r="B43" s="135" t="s">
        <v>1060</v>
      </c>
      <c r="C43" s="135">
        <v>10764</v>
      </c>
      <c r="D43" s="136" t="s">
        <v>1174</v>
      </c>
      <c r="E43" s="137" t="s">
        <v>1175</v>
      </c>
      <c r="F43" s="137" t="s">
        <v>304</v>
      </c>
      <c r="G43" s="135" t="s">
        <v>576</v>
      </c>
      <c r="H43" s="138">
        <v>35000000</v>
      </c>
      <c r="I43" s="141">
        <v>67723249.98381415</v>
      </c>
      <c r="J43" s="9" t="s">
        <v>103</v>
      </c>
      <c r="K43" s="9" t="s">
        <v>1312</v>
      </c>
      <c r="L43" s="9" t="s">
        <v>1071</v>
      </c>
      <c r="M43" s="9" t="s">
        <v>1071</v>
      </c>
      <c r="N43" s="9" t="s">
        <v>1239</v>
      </c>
      <c r="O43" s="6"/>
      <c r="Q43" s="119"/>
      <c r="R43" s="122"/>
    </row>
    <row r="44" spans="1:18" s="121" customFormat="1" ht="13.5">
      <c r="A44" s="9" t="s">
        <v>849</v>
      </c>
      <c r="B44" s="135" t="s">
        <v>1060</v>
      </c>
      <c r="C44" s="135" t="s">
        <v>1342</v>
      </c>
      <c r="D44" s="136" t="s">
        <v>1343</v>
      </c>
      <c r="E44" s="137"/>
      <c r="F44" s="137"/>
      <c r="G44" s="135" t="s">
        <v>98</v>
      </c>
      <c r="H44" s="138">
        <v>3399560.56</v>
      </c>
      <c r="I44" s="138">
        <v>3399560.56</v>
      </c>
      <c r="J44" s="9" t="s">
        <v>1154</v>
      </c>
      <c r="K44" s="9" t="s">
        <v>1312</v>
      </c>
      <c r="L44" s="9" t="s">
        <v>1070</v>
      </c>
      <c r="M44" s="9" t="s">
        <v>1070</v>
      </c>
      <c r="N44" s="9" t="s">
        <v>1236</v>
      </c>
      <c r="O44" s="6"/>
      <c r="Q44" s="119"/>
      <c r="R44" s="122"/>
    </row>
    <row r="45" spans="1:18" s="121" customFormat="1" ht="13.5">
      <c r="A45" s="9" t="s">
        <v>970</v>
      </c>
      <c r="B45" s="135" t="s">
        <v>1060</v>
      </c>
      <c r="C45" s="135" t="s">
        <v>987</v>
      </c>
      <c r="D45" s="136" t="s">
        <v>988</v>
      </c>
      <c r="E45" s="137" t="s">
        <v>989</v>
      </c>
      <c r="F45" s="137" t="s">
        <v>196</v>
      </c>
      <c r="G45" s="135" t="s">
        <v>98</v>
      </c>
      <c r="H45" s="138">
        <v>22567000</v>
      </c>
      <c r="I45" s="138">
        <v>22567000</v>
      </c>
      <c r="J45" s="9" t="s">
        <v>1067</v>
      </c>
      <c r="K45" s="9" t="s">
        <v>1235</v>
      </c>
      <c r="L45" s="9" t="s">
        <v>1344</v>
      </c>
      <c r="M45" s="9" t="s">
        <v>200</v>
      </c>
      <c r="N45" s="9" t="s">
        <v>1239</v>
      </c>
      <c r="O45" s="6"/>
      <c r="Q45" s="119"/>
      <c r="R45" s="122"/>
    </row>
    <row r="46" spans="1:18" s="121" customFormat="1" ht="13.5">
      <c r="A46" s="9" t="s">
        <v>970</v>
      </c>
      <c r="B46" s="135" t="s">
        <v>1060</v>
      </c>
      <c r="C46" s="135" t="s">
        <v>1338</v>
      </c>
      <c r="D46" s="136" t="s">
        <v>1340</v>
      </c>
      <c r="E46" s="137" t="s">
        <v>1339</v>
      </c>
      <c r="F46" s="137" t="s">
        <v>130</v>
      </c>
      <c r="G46" s="135" t="s">
        <v>98</v>
      </c>
      <c r="H46" s="138">
        <v>200000000</v>
      </c>
      <c r="I46" s="138">
        <v>200000000</v>
      </c>
      <c r="J46" s="9" t="s">
        <v>1154</v>
      </c>
      <c r="K46" s="9" t="s">
        <v>1238</v>
      </c>
      <c r="L46" s="9" t="s">
        <v>1341</v>
      </c>
      <c r="M46" s="9" t="s">
        <v>1341</v>
      </c>
      <c r="N46" s="9" t="s">
        <v>1239</v>
      </c>
      <c r="O46" s="6"/>
      <c r="Q46" s="119"/>
      <c r="R46" s="122"/>
    </row>
    <row r="47" spans="1:18" s="121" customFormat="1" ht="13.5">
      <c r="A47" s="9" t="s">
        <v>970</v>
      </c>
      <c r="B47" s="135" t="s">
        <v>1060</v>
      </c>
      <c r="C47" s="135" t="s">
        <v>990</v>
      </c>
      <c r="D47" s="136" t="s">
        <v>991</v>
      </c>
      <c r="E47" s="137" t="s">
        <v>986</v>
      </c>
      <c r="F47" s="137" t="s">
        <v>196</v>
      </c>
      <c r="G47" s="135" t="s">
        <v>98</v>
      </c>
      <c r="H47" s="138">
        <v>51000000</v>
      </c>
      <c r="I47" s="138">
        <v>51000000</v>
      </c>
      <c r="J47" s="9" t="s">
        <v>1067</v>
      </c>
      <c r="K47" s="9" t="s">
        <v>1235</v>
      </c>
      <c r="L47" s="9" t="s">
        <v>1344</v>
      </c>
      <c r="M47" s="9" t="s">
        <v>200</v>
      </c>
      <c r="N47" s="9" t="s">
        <v>1239</v>
      </c>
      <c r="O47" s="6"/>
      <c r="Q47" s="119"/>
      <c r="R47" s="122"/>
    </row>
    <row r="48" spans="1:18" s="121" customFormat="1" ht="13.5">
      <c r="A48" s="9" t="s">
        <v>970</v>
      </c>
      <c r="B48" s="135" t="s">
        <v>1060</v>
      </c>
      <c r="C48" s="135" t="s">
        <v>992</v>
      </c>
      <c r="D48" s="136" t="s">
        <v>993</v>
      </c>
      <c r="E48" s="137" t="s">
        <v>994</v>
      </c>
      <c r="F48" s="137" t="s">
        <v>196</v>
      </c>
      <c r="G48" s="135" t="s">
        <v>98</v>
      </c>
      <c r="H48" s="138">
        <v>5643000</v>
      </c>
      <c r="I48" s="138">
        <v>5643000</v>
      </c>
      <c r="J48" s="9" t="s">
        <v>1067</v>
      </c>
      <c r="K48" s="9" t="s">
        <v>1235</v>
      </c>
      <c r="L48" s="9" t="s">
        <v>1344</v>
      </c>
      <c r="M48" s="9" t="s">
        <v>200</v>
      </c>
      <c r="N48" s="9" t="s">
        <v>1239</v>
      </c>
      <c r="O48" s="6"/>
      <c r="Q48" s="119"/>
      <c r="R48" s="122"/>
    </row>
    <row r="49" spans="1:18" s="121" customFormat="1" ht="13.5">
      <c r="A49" s="9" t="s">
        <v>970</v>
      </c>
      <c r="B49" s="135" t="s">
        <v>1060</v>
      </c>
      <c r="C49" s="135" t="s">
        <v>1001</v>
      </c>
      <c r="D49" s="136" t="s">
        <v>1002</v>
      </c>
      <c r="E49" s="137" t="s">
        <v>1003</v>
      </c>
      <c r="F49" s="137" t="s">
        <v>510</v>
      </c>
      <c r="G49" s="135" t="s">
        <v>98</v>
      </c>
      <c r="H49" s="138">
        <v>4500000</v>
      </c>
      <c r="I49" s="138">
        <v>4500000</v>
      </c>
      <c r="J49" s="9" t="s">
        <v>1000</v>
      </c>
      <c r="K49" s="9" t="s">
        <v>1235</v>
      </c>
      <c r="L49" s="9" t="s">
        <v>1344</v>
      </c>
      <c r="M49" s="9" t="s">
        <v>174</v>
      </c>
      <c r="N49" s="9" t="s">
        <v>1239</v>
      </c>
      <c r="O49" s="6"/>
      <c r="Q49" s="119"/>
      <c r="R49" s="122"/>
    </row>
    <row r="50" spans="1:18" s="121" customFormat="1" ht="13.5">
      <c r="A50" s="9" t="s">
        <v>970</v>
      </c>
      <c r="B50" s="135" t="s">
        <v>1060</v>
      </c>
      <c r="C50" s="135" t="s">
        <v>1004</v>
      </c>
      <c r="D50" s="136" t="s">
        <v>1005</v>
      </c>
      <c r="E50" s="137" t="s">
        <v>1003</v>
      </c>
      <c r="F50" s="137" t="s">
        <v>510</v>
      </c>
      <c r="G50" s="135" t="s">
        <v>98</v>
      </c>
      <c r="H50" s="138">
        <v>390000</v>
      </c>
      <c r="I50" s="138">
        <v>390000</v>
      </c>
      <c r="J50" s="9" t="s">
        <v>1000</v>
      </c>
      <c r="K50" s="9" t="s">
        <v>1235</v>
      </c>
      <c r="L50" s="9" t="s">
        <v>1344</v>
      </c>
      <c r="M50" s="9" t="s">
        <v>174</v>
      </c>
      <c r="N50" s="9" t="s">
        <v>1239</v>
      </c>
      <c r="O50" s="6"/>
      <c r="Q50" s="119"/>
      <c r="R50" s="122"/>
    </row>
    <row r="51" spans="1:18" s="121" customFormat="1" ht="13.5">
      <c r="A51" s="9" t="s">
        <v>970</v>
      </c>
      <c r="B51" s="135" t="s">
        <v>1060</v>
      </c>
      <c r="C51" s="135" t="s">
        <v>1006</v>
      </c>
      <c r="D51" s="136" t="s">
        <v>1007</v>
      </c>
      <c r="E51" s="137" t="s">
        <v>1003</v>
      </c>
      <c r="F51" s="137" t="s">
        <v>510</v>
      </c>
      <c r="G51" s="135" t="s">
        <v>98</v>
      </c>
      <c r="H51" s="138">
        <v>36320000</v>
      </c>
      <c r="I51" s="138">
        <v>36320000</v>
      </c>
      <c r="J51" s="9" t="s">
        <v>1000</v>
      </c>
      <c r="K51" s="9" t="s">
        <v>1235</v>
      </c>
      <c r="L51" s="9" t="s">
        <v>1344</v>
      </c>
      <c r="M51" s="9" t="s">
        <v>174</v>
      </c>
      <c r="N51" s="9" t="s">
        <v>1239</v>
      </c>
      <c r="O51" s="6"/>
      <c r="Q51" s="119"/>
      <c r="R51" s="122"/>
    </row>
    <row r="54" ht="12.75">
      <c r="I54" s="125">
        <f>SUM(I5:I51)</f>
        <v>3869725873.186332</v>
      </c>
    </row>
  </sheetData>
  <sheetProtection/>
  <mergeCells count="1">
    <mergeCell ref="A1:I1"/>
  </mergeCells>
  <printOptions gridLines="1" horizontalCentered="1"/>
  <pageMargins left="0.75" right="0" top="0.5" bottom="0.5" header="0.25" footer="0.25"/>
  <pageSetup firstPageNumber="14" useFirstPageNumber="1" horizontalDpi="600" verticalDpi="600" orientation="landscape" paperSize="9" scale="95" r:id="rId1"/>
  <headerFooter alignWithMargins="0">
    <oddHeader>&amp;R&amp;P</oddHeader>
    <oddFooter>&amp;L&amp;Z&amp;F&amp;R&amp;A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04"/>
  <sheetViews>
    <sheetView zoomScalePageLayoutView="0" workbookViewId="0" topLeftCell="A1">
      <selection activeCell="B1004" sqref="B1004"/>
    </sheetView>
  </sheetViews>
  <sheetFormatPr defaultColWidth="9.140625" defaultRowHeight="12.75"/>
  <cols>
    <col min="1" max="1" width="2.8515625" style="6" customWidth="1"/>
    <col min="2" max="2" width="0" style="6" hidden="1" customWidth="1"/>
    <col min="3" max="3" width="12.57421875" style="4" bestFit="1" customWidth="1"/>
    <col min="4" max="4" width="4.7109375" style="171" customWidth="1"/>
    <col min="5" max="5" width="15.421875" style="173" customWidth="1"/>
    <col min="6" max="6" width="32.28125" style="171" bestFit="1" customWidth="1"/>
    <col min="7" max="8" width="9.57421875" style="5" bestFit="1" customWidth="1"/>
    <col min="9" max="9" width="4.421875" style="4" bestFit="1" customWidth="1"/>
    <col min="10" max="10" width="11.28125" style="191" customWidth="1"/>
    <col min="11" max="11" width="11.140625" style="18" bestFit="1" customWidth="1"/>
    <col min="12" max="12" width="11.8515625" style="18" bestFit="1" customWidth="1"/>
    <col min="13" max="13" width="11.140625" style="18" bestFit="1" customWidth="1"/>
    <col min="14" max="14" width="11.140625" style="19" bestFit="1" customWidth="1"/>
    <col min="15" max="15" width="11.8515625" style="19" bestFit="1" customWidth="1"/>
    <col min="16" max="16" width="11.140625" style="19" bestFit="1" customWidth="1"/>
    <col min="17" max="17" width="21.421875" style="4" bestFit="1" customWidth="1"/>
    <col min="18" max="18" width="14.57421875" style="4" bestFit="1" customWidth="1"/>
    <col min="19" max="19" width="11.00390625" style="4" bestFit="1" customWidth="1"/>
    <col min="20" max="20" width="36.00390625" style="9" bestFit="1" customWidth="1"/>
    <col min="21" max="21" width="11.28125" style="4" bestFit="1" customWidth="1"/>
    <col min="22" max="22" width="20.57421875" style="4" bestFit="1" customWidth="1"/>
    <col min="23" max="16384" width="9.140625" style="6" customWidth="1"/>
  </cols>
  <sheetData>
    <row r="1" spans="3:22" ht="23.25">
      <c r="C1" s="259" t="s">
        <v>1121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1"/>
    </row>
    <row r="2" spans="3:22" s="7" customFormat="1" ht="75.75">
      <c r="C2" s="1" t="str">
        <f>C4</f>
        <v>Donor</v>
      </c>
      <c r="D2" s="1" t="str">
        <f>D4</f>
        <v>Type of Aid</v>
      </c>
      <c r="E2" s="1" t="str">
        <f>E4</f>
        <v>Project            No.</v>
      </c>
      <c r="F2" s="1" t="str">
        <f>F4</f>
        <v>Name of Project / Programme</v>
      </c>
      <c r="G2" s="3" t="s">
        <v>43</v>
      </c>
      <c r="H2" s="2" t="s">
        <v>44</v>
      </c>
      <c r="I2" s="11" t="s">
        <v>7</v>
      </c>
      <c r="J2" s="117" t="s">
        <v>8</v>
      </c>
      <c r="K2" s="2" t="s">
        <v>45</v>
      </c>
      <c r="L2" s="2" t="s">
        <v>46</v>
      </c>
      <c r="M2" s="2" t="s">
        <v>47</v>
      </c>
      <c r="N2" s="2" t="s">
        <v>48</v>
      </c>
      <c r="O2" s="2" t="s">
        <v>49</v>
      </c>
      <c r="P2" s="2" t="s">
        <v>47</v>
      </c>
      <c r="Q2" s="2" t="str">
        <f aca="true" t="shared" si="0" ref="Q2:V2">Q4</f>
        <v>Executing Agency</v>
      </c>
      <c r="R2" s="2" t="str">
        <f t="shared" si="0"/>
        <v>Kind of Aid</v>
      </c>
      <c r="S2" s="2" t="str">
        <f t="shared" si="0"/>
        <v>Purpose</v>
      </c>
      <c r="T2" s="2" t="str">
        <f t="shared" si="0"/>
        <v> Economic Sector</v>
      </c>
      <c r="U2" s="2" t="str">
        <f t="shared" si="0"/>
        <v>Creditor type</v>
      </c>
      <c r="V2" s="2" t="str">
        <f t="shared" si="0"/>
        <v>Debtor finance agent</v>
      </c>
    </row>
    <row r="3" spans="3:22" s="7" customFormat="1" ht="12.75" hidden="1">
      <c r="C3" s="1"/>
      <c r="D3" s="172"/>
      <c r="E3" s="172"/>
      <c r="F3" s="118"/>
      <c r="G3" s="3"/>
      <c r="H3" s="2"/>
      <c r="I3" s="11"/>
      <c r="J3" s="11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3:22" s="7" customFormat="1" ht="39" hidden="1">
      <c r="C4" s="1" t="s">
        <v>1035</v>
      </c>
      <c r="D4" s="172" t="s">
        <v>1036</v>
      </c>
      <c r="E4" s="172" t="s">
        <v>1037</v>
      </c>
      <c r="F4" s="118" t="s">
        <v>1038</v>
      </c>
      <c r="G4" s="3" t="s">
        <v>1119</v>
      </c>
      <c r="H4" s="2" t="s">
        <v>1120</v>
      </c>
      <c r="I4" s="11" t="s">
        <v>1115</v>
      </c>
      <c r="J4" s="117" t="s">
        <v>1116</v>
      </c>
      <c r="K4" s="2" t="s">
        <v>1117</v>
      </c>
      <c r="L4" s="2" t="s">
        <v>1118</v>
      </c>
      <c r="M4" s="2" t="s">
        <v>1117</v>
      </c>
      <c r="N4" s="2" t="s">
        <v>1117</v>
      </c>
      <c r="O4" s="2" t="s">
        <v>1118</v>
      </c>
      <c r="P4" s="2" t="s">
        <v>1117</v>
      </c>
      <c r="Q4" s="2" t="s">
        <v>1059</v>
      </c>
      <c r="R4" s="2" t="s">
        <v>1068</v>
      </c>
      <c r="S4" s="2" t="s">
        <v>94</v>
      </c>
      <c r="T4" s="2" t="s">
        <v>571</v>
      </c>
      <c r="U4" s="2" t="s">
        <v>96</v>
      </c>
      <c r="V4" s="2" t="s">
        <v>95</v>
      </c>
    </row>
    <row r="5" spans="2:22" ht="13.5">
      <c r="B5" s="7">
        <v>1</v>
      </c>
      <c r="C5" s="9" t="s">
        <v>158</v>
      </c>
      <c r="D5" s="136" t="s">
        <v>1060</v>
      </c>
      <c r="E5" s="136" t="s">
        <v>687</v>
      </c>
      <c r="F5" s="136" t="s">
        <v>688</v>
      </c>
      <c r="G5" s="137" t="s">
        <v>332</v>
      </c>
      <c r="H5" s="137" t="s">
        <v>130</v>
      </c>
      <c r="I5" s="135" t="s">
        <v>98</v>
      </c>
      <c r="J5" s="187">
        <v>80000000</v>
      </c>
      <c r="K5" s="138">
        <v>903000000</v>
      </c>
      <c r="L5" s="138">
        <v>22862962.5</v>
      </c>
      <c r="M5" s="138">
        <v>884721750</v>
      </c>
      <c r="N5" s="138">
        <v>15000000</v>
      </c>
      <c r="O5" s="138">
        <v>376500</v>
      </c>
      <c r="P5" s="138">
        <v>14623500</v>
      </c>
      <c r="Q5" s="9" t="s">
        <v>103</v>
      </c>
      <c r="R5" s="9" t="s">
        <v>1312</v>
      </c>
      <c r="S5" s="9" t="s">
        <v>1071</v>
      </c>
      <c r="T5" s="9" t="s">
        <v>1172</v>
      </c>
      <c r="U5" s="9" t="s">
        <v>1073</v>
      </c>
      <c r="V5" s="7"/>
    </row>
    <row r="6" spans="2:22" ht="13.5">
      <c r="B6" s="7">
        <v>2</v>
      </c>
      <c r="C6" s="9" t="s">
        <v>158</v>
      </c>
      <c r="D6" s="136" t="s">
        <v>1062</v>
      </c>
      <c r="E6" s="136" t="s">
        <v>159</v>
      </c>
      <c r="F6" s="136" t="s">
        <v>160</v>
      </c>
      <c r="G6" s="137" t="s">
        <v>161</v>
      </c>
      <c r="H6" s="137" t="s">
        <v>162</v>
      </c>
      <c r="I6" s="9" t="s">
        <v>157</v>
      </c>
      <c r="J6" s="188">
        <v>155608000</v>
      </c>
      <c r="K6" s="138">
        <v>3968298113.667</v>
      </c>
      <c r="L6" s="138" t="s">
        <v>97</v>
      </c>
      <c r="M6" s="138">
        <v>4106307561.642</v>
      </c>
      <c r="N6" s="138">
        <v>65918573.317</v>
      </c>
      <c r="O6" s="138" t="s">
        <v>97</v>
      </c>
      <c r="P6" s="138">
        <v>67872852.259</v>
      </c>
      <c r="Q6" s="9" t="s">
        <v>1181</v>
      </c>
      <c r="R6" s="9" t="s">
        <v>1235</v>
      </c>
      <c r="S6" s="9" t="s">
        <v>1344</v>
      </c>
      <c r="T6" s="9" t="s">
        <v>112</v>
      </c>
      <c r="U6" s="9" t="s">
        <v>1073</v>
      </c>
      <c r="V6" s="139"/>
    </row>
    <row r="7" spans="2:22" ht="13.5">
      <c r="B7" s="7">
        <v>3</v>
      </c>
      <c r="C7" s="9" t="s">
        <v>158</v>
      </c>
      <c r="D7" s="136" t="s">
        <v>1062</v>
      </c>
      <c r="E7" s="136" t="s">
        <v>163</v>
      </c>
      <c r="F7" s="136" t="s">
        <v>164</v>
      </c>
      <c r="G7" s="137" t="s">
        <v>165</v>
      </c>
      <c r="H7" s="137" t="s">
        <v>130</v>
      </c>
      <c r="I7" s="9" t="s">
        <v>157</v>
      </c>
      <c r="J7" s="188">
        <v>5311807.62</v>
      </c>
      <c r="K7" s="138">
        <v>10176602.313</v>
      </c>
      <c r="L7" s="138">
        <v>10449042.301</v>
      </c>
      <c r="M7" s="138" t="s">
        <v>97</v>
      </c>
      <c r="N7" s="138">
        <v>169046.55</v>
      </c>
      <c r="O7" s="138">
        <v>172149.57</v>
      </c>
      <c r="P7" s="138" t="s">
        <v>97</v>
      </c>
      <c r="Q7" s="9" t="s">
        <v>1065</v>
      </c>
      <c r="R7" s="9" t="s">
        <v>1235</v>
      </c>
      <c r="S7" s="9" t="s">
        <v>1344</v>
      </c>
      <c r="T7" s="9" t="s">
        <v>166</v>
      </c>
      <c r="U7" s="9" t="s">
        <v>1073</v>
      </c>
      <c r="V7" s="139"/>
    </row>
    <row r="8" spans="2:22" ht="13.5">
      <c r="B8" s="7">
        <v>4</v>
      </c>
      <c r="C8" s="9" t="s">
        <v>158</v>
      </c>
      <c r="D8" s="136" t="s">
        <v>1062</v>
      </c>
      <c r="E8" s="136" t="s">
        <v>1027</v>
      </c>
      <c r="F8" s="136" t="s">
        <v>1028</v>
      </c>
      <c r="G8" s="137" t="s">
        <v>1029</v>
      </c>
      <c r="H8" s="137" t="s">
        <v>130</v>
      </c>
      <c r="I8" s="9" t="s">
        <v>157</v>
      </c>
      <c r="J8" s="188">
        <v>89077364.22</v>
      </c>
      <c r="K8" s="138">
        <v>905284024.234</v>
      </c>
      <c r="L8" s="138">
        <v>602976484.683</v>
      </c>
      <c r="M8" s="138">
        <v>329385668.868</v>
      </c>
      <c r="N8" s="138">
        <v>15037940.602</v>
      </c>
      <c r="O8" s="138">
        <v>9935579.685</v>
      </c>
      <c r="P8" s="138">
        <v>5444391.221</v>
      </c>
      <c r="Q8" s="9" t="s">
        <v>1182</v>
      </c>
      <c r="R8" s="9" t="s">
        <v>1235</v>
      </c>
      <c r="S8" s="9" t="s">
        <v>1344</v>
      </c>
      <c r="T8" s="9" t="s">
        <v>136</v>
      </c>
      <c r="U8" s="9" t="s">
        <v>1073</v>
      </c>
      <c r="V8" s="139"/>
    </row>
    <row r="9" spans="2:22" ht="13.5">
      <c r="B9" s="7">
        <v>5</v>
      </c>
      <c r="C9" s="9" t="s">
        <v>158</v>
      </c>
      <c r="D9" s="136" t="s">
        <v>1062</v>
      </c>
      <c r="E9" s="136" t="s">
        <v>170</v>
      </c>
      <c r="F9" s="136" t="s">
        <v>171</v>
      </c>
      <c r="G9" s="137" t="s">
        <v>172</v>
      </c>
      <c r="H9" s="137" t="s">
        <v>670</v>
      </c>
      <c r="I9" s="9" t="s">
        <v>157</v>
      </c>
      <c r="J9" s="188">
        <v>24010946.34</v>
      </c>
      <c r="K9" s="138">
        <v>139811400.435</v>
      </c>
      <c r="L9" s="138">
        <v>29350262.358</v>
      </c>
      <c r="M9" s="138">
        <v>114730444.048</v>
      </c>
      <c r="N9" s="138">
        <v>2322448.512</v>
      </c>
      <c r="O9" s="138">
        <v>486220.893</v>
      </c>
      <c r="P9" s="138">
        <v>1896370.976</v>
      </c>
      <c r="Q9" s="9" t="s">
        <v>1145</v>
      </c>
      <c r="R9" s="9" t="s">
        <v>1235</v>
      </c>
      <c r="S9" s="9" t="s">
        <v>1344</v>
      </c>
      <c r="T9" s="9" t="s">
        <v>174</v>
      </c>
      <c r="U9" s="9" t="s">
        <v>1073</v>
      </c>
      <c r="V9" s="139"/>
    </row>
    <row r="10" spans="2:22" ht="13.5">
      <c r="B10" s="7">
        <v>6</v>
      </c>
      <c r="C10" s="9" t="s">
        <v>158</v>
      </c>
      <c r="D10" s="136" t="s">
        <v>1062</v>
      </c>
      <c r="E10" s="136" t="s">
        <v>176</v>
      </c>
      <c r="F10" s="136" t="s">
        <v>177</v>
      </c>
      <c r="G10" s="137" t="s">
        <v>178</v>
      </c>
      <c r="H10" s="137" t="s">
        <v>130</v>
      </c>
      <c r="I10" s="9" t="s">
        <v>157</v>
      </c>
      <c r="J10" s="189">
        <v>21386610.35</v>
      </c>
      <c r="K10" s="166">
        <v>360474661.068</v>
      </c>
      <c r="L10" s="166">
        <v>374386349.38</v>
      </c>
      <c r="M10" s="166" t="s">
        <v>97</v>
      </c>
      <c r="N10" s="138">
        <v>5987951.181</v>
      </c>
      <c r="O10" s="138">
        <v>6101556.81</v>
      </c>
      <c r="P10" s="138" t="s">
        <v>97</v>
      </c>
      <c r="Q10" s="9" t="s">
        <v>1145</v>
      </c>
      <c r="R10" s="9" t="s">
        <v>1235</v>
      </c>
      <c r="S10" s="9" t="s">
        <v>1344</v>
      </c>
      <c r="T10" s="9" t="s">
        <v>174</v>
      </c>
      <c r="U10" s="9" t="s">
        <v>1073</v>
      </c>
      <c r="V10" s="139"/>
    </row>
    <row r="11" spans="2:22" ht="13.5">
      <c r="B11" s="7">
        <v>7</v>
      </c>
      <c r="C11" s="9" t="s">
        <v>158</v>
      </c>
      <c r="D11" s="136" t="s">
        <v>1062</v>
      </c>
      <c r="E11" s="136" t="s">
        <v>179</v>
      </c>
      <c r="F11" s="136" t="s">
        <v>180</v>
      </c>
      <c r="G11" s="137" t="s">
        <v>181</v>
      </c>
      <c r="H11" s="137" t="s">
        <v>130</v>
      </c>
      <c r="I11" s="9" t="s">
        <v>157</v>
      </c>
      <c r="J11" s="189">
        <v>17760040.27</v>
      </c>
      <c r="K11" s="166">
        <v>150812396.028</v>
      </c>
      <c r="L11" s="166">
        <v>153613353.187</v>
      </c>
      <c r="M11" s="166" t="s">
        <v>97</v>
      </c>
      <c r="N11" s="138">
        <v>2505189.303</v>
      </c>
      <c r="O11" s="138">
        <v>2538990.932</v>
      </c>
      <c r="P11" s="138" t="s">
        <v>97</v>
      </c>
      <c r="Q11" s="9" t="s">
        <v>1183</v>
      </c>
      <c r="R11" s="9" t="s">
        <v>1235</v>
      </c>
      <c r="S11" s="9" t="s">
        <v>1344</v>
      </c>
      <c r="T11" s="9" t="s">
        <v>168</v>
      </c>
      <c r="U11" s="9" t="s">
        <v>1073</v>
      </c>
      <c r="V11" s="139"/>
    </row>
    <row r="12" spans="2:22" ht="13.5">
      <c r="B12" s="7">
        <v>8</v>
      </c>
      <c r="C12" s="9" t="s">
        <v>158</v>
      </c>
      <c r="D12" s="136" t="s">
        <v>1062</v>
      </c>
      <c r="E12" s="136" t="s">
        <v>182</v>
      </c>
      <c r="F12" s="136" t="s">
        <v>183</v>
      </c>
      <c r="G12" s="137" t="s">
        <v>184</v>
      </c>
      <c r="H12" s="137" t="s">
        <v>130</v>
      </c>
      <c r="I12" s="9" t="s">
        <v>157</v>
      </c>
      <c r="J12" s="189">
        <v>33496896</v>
      </c>
      <c r="K12" s="166">
        <v>457706015.972</v>
      </c>
      <c r="L12" s="166">
        <v>462607163.155</v>
      </c>
      <c r="M12" s="166">
        <v>5336283.581</v>
      </c>
      <c r="N12" s="138">
        <v>7603089.966</v>
      </c>
      <c r="O12" s="138">
        <v>7629607.573</v>
      </c>
      <c r="P12" s="138">
        <v>88203.034</v>
      </c>
      <c r="Q12" s="9" t="s">
        <v>1181</v>
      </c>
      <c r="R12" s="9" t="s">
        <v>1235</v>
      </c>
      <c r="S12" s="9" t="s">
        <v>1344</v>
      </c>
      <c r="T12" s="9" t="s">
        <v>136</v>
      </c>
      <c r="U12" s="9" t="s">
        <v>1073</v>
      </c>
      <c r="V12" s="139"/>
    </row>
    <row r="13" spans="2:22" ht="13.5">
      <c r="B13" s="7">
        <v>9</v>
      </c>
      <c r="C13" s="9" t="s">
        <v>158</v>
      </c>
      <c r="D13" s="136" t="s">
        <v>1062</v>
      </c>
      <c r="E13" s="136" t="s">
        <v>185</v>
      </c>
      <c r="F13" s="136" t="s">
        <v>186</v>
      </c>
      <c r="G13" s="137" t="s">
        <v>187</v>
      </c>
      <c r="H13" s="137" t="s">
        <v>130</v>
      </c>
      <c r="I13" s="9" t="s">
        <v>157</v>
      </c>
      <c r="J13" s="188">
        <v>32083000</v>
      </c>
      <c r="K13" s="138">
        <v>898058439.254</v>
      </c>
      <c r="L13" s="138">
        <v>486566870.783</v>
      </c>
      <c r="M13" s="138">
        <v>438110837.041</v>
      </c>
      <c r="N13" s="138">
        <v>14917914.273</v>
      </c>
      <c r="O13" s="138">
        <v>8025658.187</v>
      </c>
      <c r="P13" s="138">
        <v>7241501.439</v>
      </c>
      <c r="Q13" s="9" t="s">
        <v>1184</v>
      </c>
      <c r="R13" s="9" t="s">
        <v>1235</v>
      </c>
      <c r="S13" s="9" t="s">
        <v>1344</v>
      </c>
      <c r="T13" s="9" t="s">
        <v>188</v>
      </c>
      <c r="U13" s="9" t="s">
        <v>1073</v>
      </c>
      <c r="V13" s="139"/>
    </row>
    <row r="14" spans="2:22" ht="13.5">
      <c r="B14" s="7">
        <v>10</v>
      </c>
      <c r="C14" s="9" t="s">
        <v>158</v>
      </c>
      <c r="D14" s="136" t="s">
        <v>1062</v>
      </c>
      <c r="E14" s="136" t="s">
        <v>190</v>
      </c>
      <c r="F14" s="136" t="s">
        <v>191</v>
      </c>
      <c r="G14" s="137" t="s">
        <v>192</v>
      </c>
      <c r="H14" s="137" t="s">
        <v>670</v>
      </c>
      <c r="I14" s="9" t="s">
        <v>157</v>
      </c>
      <c r="J14" s="188">
        <v>30852477.8</v>
      </c>
      <c r="K14" s="138">
        <v>1729360666.359</v>
      </c>
      <c r="L14" s="138">
        <v>399262331.869</v>
      </c>
      <c r="M14" s="138">
        <v>1387787758.207</v>
      </c>
      <c r="N14" s="138">
        <v>28726921.368</v>
      </c>
      <c r="O14" s="138">
        <v>6587003.87</v>
      </c>
      <c r="P14" s="138">
        <v>22938640.632</v>
      </c>
      <c r="Q14" s="9" t="s">
        <v>391</v>
      </c>
      <c r="R14" s="9" t="s">
        <v>1235</v>
      </c>
      <c r="S14" s="9" t="s">
        <v>1344</v>
      </c>
      <c r="T14" s="9" t="s">
        <v>174</v>
      </c>
      <c r="U14" s="9" t="s">
        <v>1073</v>
      </c>
      <c r="V14" s="139"/>
    </row>
    <row r="15" spans="2:22" ht="13.5">
      <c r="B15" s="7">
        <v>11</v>
      </c>
      <c r="C15" s="9" t="s">
        <v>158</v>
      </c>
      <c r="D15" s="136" t="s">
        <v>1062</v>
      </c>
      <c r="E15" s="136" t="s">
        <v>193</v>
      </c>
      <c r="F15" s="136" t="s">
        <v>194</v>
      </c>
      <c r="G15" s="137" t="s">
        <v>195</v>
      </c>
      <c r="H15" s="137" t="s">
        <v>196</v>
      </c>
      <c r="I15" s="9" t="s">
        <v>157</v>
      </c>
      <c r="J15" s="188">
        <v>40065000</v>
      </c>
      <c r="K15" s="138">
        <v>2720795370.551</v>
      </c>
      <c r="L15" s="138">
        <v>605022861.307</v>
      </c>
      <c r="M15" s="138">
        <v>2208677846.313</v>
      </c>
      <c r="N15" s="138">
        <v>45195936.388</v>
      </c>
      <c r="O15" s="138">
        <v>9975737.635</v>
      </c>
      <c r="P15" s="138">
        <v>36507071.84</v>
      </c>
      <c r="Q15" s="9" t="s">
        <v>167</v>
      </c>
      <c r="R15" s="9" t="s">
        <v>1235</v>
      </c>
      <c r="S15" s="9" t="s">
        <v>1344</v>
      </c>
      <c r="T15" s="9" t="s">
        <v>166</v>
      </c>
      <c r="U15" s="9" t="s">
        <v>1073</v>
      </c>
      <c r="V15" s="139"/>
    </row>
    <row r="16" spans="2:22" ht="13.5">
      <c r="B16" s="7">
        <v>12</v>
      </c>
      <c r="C16" s="9" t="s">
        <v>158</v>
      </c>
      <c r="D16" s="136" t="s">
        <v>1062</v>
      </c>
      <c r="E16" s="136" t="s">
        <v>197</v>
      </c>
      <c r="F16" s="136" t="s">
        <v>198</v>
      </c>
      <c r="G16" s="137" t="s">
        <v>199</v>
      </c>
      <c r="H16" s="137" t="s">
        <v>130</v>
      </c>
      <c r="I16" s="9" t="s">
        <v>157</v>
      </c>
      <c r="J16" s="188">
        <v>61845087.83</v>
      </c>
      <c r="K16" s="138">
        <v>498380264.508</v>
      </c>
      <c r="L16" s="138">
        <v>82485058.727</v>
      </c>
      <c r="M16" s="138">
        <v>432659144.409</v>
      </c>
      <c r="N16" s="138">
        <v>8278741.935</v>
      </c>
      <c r="O16" s="138">
        <v>1361706.453</v>
      </c>
      <c r="P16" s="138">
        <v>7151390.817</v>
      </c>
      <c r="Q16" s="9" t="s">
        <v>213</v>
      </c>
      <c r="R16" s="9" t="s">
        <v>1235</v>
      </c>
      <c r="S16" s="9" t="s">
        <v>1344</v>
      </c>
      <c r="T16" s="9" t="s">
        <v>200</v>
      </c>
      <c r="U16" s="9" t="s">
        <v>1073</v>
      </c>
      <c r="V16" s="139"/>
    </row>
    <row r="17" spans="2:22" ht="13.5">
      <c r="B17" s="7">
        <v>13</v>
      </c>
      <c r="C17" s="9" t="s">
        <v>158</v>
      </c>
      <c r="D17" s="136" t="s">
        <v>1062</v>
      </c>
      <c r="E17" s="136" t="s">
        <v>201</v>
      </c>
      <c r="F17" s="136" t="s">
        <v>202</v>
      </c>
      <c r="G17" s="137" t="s">
        <v>203</v>
      </c>
      <c r="H17" s="137" t="s">
        <v>204</v>
      </c>
      <c r="I17" s="9" t="s">
        <v>157</v>
      </c>
      <c r="J17" s="188">
        <v>16135823.92</v>
      </c>
      <c r="K17" s="138">
        <v>1384991328.765</v>
      </c>
      <c r="L17" s="138">
        <v>61995896.94</v>
      </c>
      <c r="M17" s="138">
        <v>1371348950.742</v>
      </c>
      <c r="N17" s="138">
        <v>23006500.478</v>
      </c>
      <c r="O17" s="138">
        <v>1021974.64</v>
      </c>
      <c r="P17" s="138">
        <v>22666924.806</v>
      </c>
      <c r="Q17" s="9" t="s">
        <v>391</v>
      </c>
      <c r="R17" s="9" t="s">
        <v>1235</v>
      </c>
      <c r="S17" s="9" t="s">
        <v>1344</v>
      </c>
      <c r="T17" s="9" t="s">
        <v>205</v>
      </c>
      <c r="U17" s="9" t="s">
        <v>1073</v>
      </c>
      <c r="V17" s="139"/>
    </row>
    <row r="18" spans="2:22" ht="13.5">
      <c r="B18" s="7">
        <v>14</v>
      </c>
      <c r="C18" s="9" t="s">
        <v>158</v>
      </c>
      <c r="D18" s="136" t="s">
        <v>1062</v>
      </c>
      <c r="E18" s="136" t="s">
        <v>206</v>
      </c>
      <c r="F18" s="136" t="s">
        <v>207</v>
      </c>
      <c r="G18" s="137" t="s">
        <v>208</v>
      </c>
      <c r="H18" s="137" t="s">
        <v>9</v>
      </c>
      <c r="I18" s="9" t="s">
        <v>157</v>
      </c>
      <c r="J18" s="189">
        <v>96238000</v>
      </c>
      <c r="K18" s="166">
        <v>5056513744.912</v>
      </c>
      <c r="L18" s="166">
        <v>3514047809.317</v>
      </c>
      <c r="M18" s="166">
        <v>1646058275.81</v>
      </c>
      <c r="N18" s="138">
        <v>83995244.932</v>
      </c>
      <c r="O18" s="138">
        <v>58197182</v>
      </c>
      <c r="P18" s="138">
        <v>27207574.807</v>
      </c>
      <c r="Q18" s="9" t="s">
        <v>1140</v>
      </c>
      <c r="R18" s="9" t="s">
        <v>1237</v>
      </c>
      <c r="S18" s="9" t="s">
        <v>1341</v>
      </c>
      <c r="T18" s="9" t="s">
        <v>209</v>
      </c>
      <c r="U18" s="9" t="s">
        <v>1073</v>
      </c>
      <c r="V18" s="139"/>
    </row>
    <row r="19" spans="2:22" ht="13.5">
      <c r="B19" s="7">
        <v>15</v>
      </c>
      <c r="C19" s="9" t="s">
        <v>158</v>
      </c>
      <c r="D19" s="136" t="s">
        <v>1062</v>
      </c>
      <c r="E19" s="136" t="s">
        <v>210</v>
      </c>
      <c r="F19" s="136" t="s">
        <v>212</v>
      </c>
      <c r="G19" s="137" t="s">
        <v>208</v>
      </c>
      <c r="H19" s="137" t="s">
        <v>9</v>
      </c>
      <c r="I19" s="9" t="s">
        <v>211</v>
      </c>
      <c r="J19" s="188">
        <v>27463500000</v>
      </c>
      <c r="K19" s="138">
        <v>9337411022.433</v>
      </c>
      <c r="L19" s="138">
        <v>3167608925.577</v>
      </c>
      <c r="M19" s="138">
        <v>5891997635.406</v>
      </c>
      <c r="N19" s="138">
        <v>155106495.389</v>
      </c>
      <c r="O19" s="138">
        <v>52478610.43</v>
      </c>
      <c r="P19" s="138">
        <v>97388390.668</v>
      </c>
      <c r="Q19" s="9" t="s">
        <v>1140</v>
      </c>
      <c r="R19" s="9" t="s">
        <v>1237</v>
      </c>
      <c r="S19" s="9" t="s">
        <v>1341</v>
      </c>
      <c r="T19" s="9" t="s">
        <v>209</v>
      </c>
      <c r="U19" s="9" t="s">
        <v>1073</v>
      </c>
      <c r="V19" s="139"/>
    </row>
    <row r="20" spans="2:22" ht="13.5">
      <c r="B20" s="7">
        <v>16</v>
      </c>
      <c r="C20" s="9" t="s">
        <v>158</v>
      </c>
      <c r="D20" s="136" t="s">
        <v>1062</v>
      </c>
      <c r="E20" s="136" t="s">
        <v>214</v>
      </c>
      <c r="F20" s="136" t="s">
        <v>215</v>
      </c>
      <c r="G20" s="137" t="s">
        <v>208</v>
      </c>
      <c r="H20" s="137" t="s">
        <v>670</v>
      </c>
      <c r="I20" s="9" t="s">
        <v>157</v>
      </c>
      <c r="J20" s="188">
        <v>1565000</v>
      </c>
      <c r="K20" s="138">
        <v>96495806.805</v>
      </c>
      <c r="L20" s="138">
        <v>18473680.208</v>
      </c>
      <c r="M20" s="138">
        <v>81354642.84</v>
      </c>
      <c r="N20" s="138">
        <v>1602920.379</v>
      </c>
      <c r="O20" s="138">
        <v>304482.1</v>
      </c>
      <c r="P20" s="138">
        <v>1344704.84</v>
      </c>
      <c r="Q20" s="9" t="s">
        <v>1140</v>
      </c>
      <c r="R20" s="9" t="s">
        <v>1235</v>
      </c>
      <c r="S20" s="9" t="s">
        <v>1344</v>
      </c>
      <c r="T20" s="9" t="s">
        <v>166</v>
      </c>
      <c r="U20" s="9" t="s">
        <v>1073</v>
      </c>
      <c r="V20" s="139"/>
    </row>
    <row r="21" spans="2:22" ht="13.5">
      <c r="B21" s="7">
        <v>17</v>
      </c>
      <c r="C21" s="9" t="s">
        <v>158</v>
      </c>
      <c r="D21" s="136" t="s">
        <v>1062</v>
      </c>
      <c r="E21" s="136" t="s">
        <v>216</v>
      </c>
      <c r="F21" s="136" t="s">
        <v>217</v>
      </c>
      <c r="G21" s="137" t="s">
        <v>218</v>
      </c>
      <c r="H21" s="137" t="s">
        <v>162</v>
      </c>
      <c r="I21" s="9" t="s">
        <v>211</v>
      </c>
      <c r="J21" s="188">
        <v>9118900000</v>
      </c>
      <c r="K21" s="138">
        <v>4115016343.417</v>
      </c>
      <c r="L21" s="138">
        <v>608844779.13</v>
      </c>
      <c r="M21" s="138">
        <v>3338101702.261</v>
      </c>
      <c r="N21" s="138">
        <v>68355753.213</v>
      </c>
      <c r="O21" s="138">
        <v>10046000</v>
      </c>
      <c r="P21" s="138">
        <v>55175234.748</v>
      </c>
      <c r="Q21" s="9" t="s">
        <v>1144</v>
      </c>
      <c r="R21" s="9" t="s">
        <v>1235</v>
      </c>
      <c r="S21" s="9" t="s">
        <v>1344</v>
      </c>
      <c r="T21" s="9" t="s">
        <v>107</v>
      </c>
      <c r="U21" s="9" t="s">
        <v>1073</v>
      </c>
      <c r="V21" s="139"/>
    </row>
    <row r="22" spans="2:22" ht="13.5">
      <c r="B22" s="7">
        <v>18</v>
      </c>
      <c r="C22" s="9" t="s">
        <v>158</v>
      </c>
      <c r="D22" s="136" t="s">
        <v>1062</v>
      </c>
      <c r="E22" s="136" t="s">
        <v>219</v>
      </c>
      <c r="F22" s="136" t="s">
        <v>220</v>
      </c>
      <c r="G22" s="137" t="s">
        <v>218</v>
      </c>
      <c r="H22" s="137" t="s">
        <v>162</v>
      </c>
      <c r="I22" s="9" t="s">
        <v>157</v>
      </c>
      <c r="J22" s="188">
        <v>59232565.4</v>
      </c>
      <c r="K22" s="138">
        <v>4707340963.249</v>
      </c>
      <c r="L22" s="138">
        <v>607902516.246</v>
      </c>
      <c r="M22" s="138">
        <v>4259458311.632</v>
      </c>
      <c r="N22" s="138">
        <v>78195032.612</v>
      </c>
      <c r="O22" s="138">
        <v>10030171.785</v>
      </c>
      <c r="P22" s="138">
        <v>70404269.614</v>
      </c>
      <c r="Q22" s="9" t="s">
        <v>1144</v>
      </c>
      <c r="R22" s="9" t="s">
        <v>1235</v>
      </c>
      <c r="S22" s="9" t="s">
        <v>1344</v>
      </c>
      <c r="T22" s="9" t="s">
        <v>107</v>
      </c>
      <c r="U22" s="9" t="s">
        <v>1073</v>
      </c>
      <c r="V22" s="139"/>
    </row>
    <row r="23" spans="2:22" ht="13.5">
      <c r="B23" s="7">
        <v>19</v>
      </c>
      <c r="C23" s="9" t="s">
        <v>158</v>
      </c>
      <c r="D23" s="136" t="s">
        <v>1062</v>
      </c>
      <c r="E23" s="136" t="s">
        <v>1141</v>
      </c>
      <c r="F23" s="136" t="s">
        <v>1142</v>
      </c>
      <c r="G23" s="137" t="s">
        <v>203</v>
      </c>
      <c r="H23" s="137" t="s">
        <v>670</v>
      </c>
      <c r="I23" s="9" t="s">
        <v>211</v>
      </c>
      <c r="J23" s="188">
        <v>29685000000</v>
      </c>
      <c r="K23" s="138">
        <v>4902976960</v>
      </c>
      <c r="L23" s="138" t="s">
        <v>97</v>
      </c>
      <c r="M23" s="138">
        <v>4676775465.382</v>
      </c>
      <c r="N23" s="138">
        <v>81444800</v>
      </c>
      <c r="O23" s="138" t="s">
        <v>97</v>
      </c>
      <c r="P23" s="138">
        <v>77302073.808</v>
      </c>
      <c r="Q23" s="9" t="s">
        <v>1143</v>
      </c>
      <c r="R23" s="9" t="s">
        <v>1237</v>
      </c>
      <c r="S23" s="9" t="s">
        <v>1341</v>
      </c>
      <c r="T23" s="9" t="s">
        <v>209</v>
      </c>
      <c r="U23" s="9" t="s">
        <v>1073</v>
      </c>
      <c r="V23" s="139"/>
    </row>
    <row r="24" spans="2:22" ht="13.5">
      <c r="B24" s="7">
        <v>20</v>
      </c>
      <c r="C24" s="9" t="s">
        <v>158</v>
      </c>
      <c r="D24" s="136" t="s">
        <v>1062</v>
      </c>
      <c r="E24" s="136" t="s">
        <v>221</v>
      </c>
      <c r="F24" s="136" t="s">
        <v>222</v>
      </c>
      <c r="G24" s="137" t="s">
        <v>203</v>
      </c>
      <c r="H24" s="137" t="s">
        <v>130</v>
      </c>
      <c r="I24" s="9" t="s">
        <v>157</v>
      </c>
      <c r="J24" s="188">
        <v>15648000</v>
      </c>
      <c r="K24" s="138">
        <v>1351358440.39</v>
      </c>
      <c r="L24" s="138">
        <v>98807925.977</v>
      </c>
      <c r="M24" s="138">
        <v>1298087072.467</v>
      </c>
      <c r="N24" s="138">
        <v>22447814.624</v>
      </c>
      <c r="O24" s="138">
        <v>1630970.941</v>
      </c>
      <c r="P24" s="138">
        <v>21455984.669</v>
      </c>
      <c r="Q24" s="9" t="s">
        <v>1143</v>
      </c>
      <c r="R24" s="9" t="s">
        <v>1235</v>
      </c>
      <c r="S24" s="9" t="s">
        <v>1344</v>
      </c>
      <c r="T24" s="9" t="s">
        <v>200</v>
      </c>
      <c r="U24" s="9" t="s">
        <v>1073</v>
      </c>
      <c r="V24" s="139"/>
    </row>
    <row r="25" spans="2:22" ht="13.5">
      <c r="B25" s="7">
        <v>21</v>
      </c>
      <c r="C25" s="9" t="s">
        <v>158</v>
      </c>
      <c r="D25" s="136" t="s">
        <v>1062</v>
      </c>
      <c r="E25" s="136" t="s">
        <v>223</v>
      </c>
      <c r="F25" s="136" t="s">
        <v>224</v>
      </c>
      <c r="G25" s="137" t="s">
        <v>225</v>
      </c>
      <c r="H25" s="137" t="s">
        <v>204</v>
      </c>
      <c r="I25" s="9" t="s">
        <v>157</v>
      </c>
      <c r="J25" s="188">
        <v>28453798.08</v>
      </c>
      <c r="K25" s="138">
        <v>2337255828.722</v>
      </c>
      <c r="L25" s="138">
        <v>213856236.731</v>
      </c>
      <c r="M25" s="138">
        <v>2202985647.499</v>
      </c>
      <c r="N25" s="138">
        <v>38824847.653</v>
      </c>
      <c r="O25" s="138">
        <v>3528676.202</v>
      </c>
      <c r="P25" s="138">
        <v>36412985.909</v>
      </c>
      <c r="Q25" s="9" t="s">
        <v>1185</v>
      </c>
      <c r="R25" s="9" t="s">
        <v>1235</v>
      </c>
      <c r="S25" s="9" t="s">
        <v>1344</v>
      </c>
      <c r="T25" s="9" t="s">
        <v>188</v>
      </c>
      <c r="U25" s="9" t="s">
        <v>1073</v>
      </c>
      <c r="V25" s="139"/>
    </row>
    <row r="26" spans="2:22" ht="13.5">
      <c r="B26" s="7">
        <v>22</v>
      </c>
      <c r="C26" s="9" t="s">
        <v>158</v>
      </c>
      <c r="D26" s="136" t="s">
        <v>1062</v>
      </c>
      <c r="E26" s="136" t="s">
        <v>226</v>
      </c>
      <c r="F26" s="136" t="s">
        <v>227</v>
      </c>
      <c r="G26" s="137" t="s">
        <v>228</v>
      </c>
      <c r="H26" s="137" t="s">
        <v>162</v>
      </c>
      <c r="I26" s="9" t="s">
        <v>157</v>
      </c>
      <c r="J26" s="188">
        <v>56411245.95</v>
      </c>
      <c r="K26" s="138">
        <v>1360899687.333</v>
      </c>
      <c r="L26" s="138">
        <v>237969746.668</v>
      </c>
      <c r="M26" s="138">
        <v>1169415075.23</v>
      </c>
      <c r="N26" s="138">
        <v>22606307.099</v>
      </c>
      <c r="O26" s="138">
        <v>3918212.937</v>
      </c>
      <c r="P26" s="138">
        <v>19329174.797</v>
      </c>
      <c r="Q26" s="9" t="s">
        <v>1144</v>
      </c>
      <c r="R26" s="9" t="s">
        <v>1235</v>
      </c>
      <c r="S26" s="9" t="s">
        <v>1344</v>
      </c>
      <c r="T26" s="9" t="s">
        <v>168</v>
      </c>
      <c r="U26" s="9" t="s">
        <v>1073</v>
      </c>
      <c r="V26" s="139"/>
    </row>
    <row r="27" spans="2:22" ht="13.5">
      <c r="B27" s="7">
        <v>23</v>
      </c>
      <c r="C27" s="9" t="s">
        <v>158</v>
      </c>
      <c r="D27" s="136" t="s">
        <v>1062</v>
      </c>
      <c r="E27" s="136" t="s">
        <v>229</v>
      </c>
      <c r="F27" s="136" t="s">
        <v>230</v>
      </c>
      <c r="G27" s="137" t="s">
        <v>231</v>
      </c>
      <c r="H27" s="137" t="s">
        <v>196</v>
      </c>
      <c r="I27" s="9" t="s">
        <v>211</v>
      </c>
      <c r="J27" s="188">
        <v>18396800000</v>
      </c>
      <c r="K27" s="138">
        <v>9309694986.45</v>
      </c>
      <c r="L27" s="138">
        <v>516500160.15</v>
      </c>
      <c r="M27" s="138">
        <v>8372257795.865</v>
      </c>
      <c r="N27" s="138">
        <v>154646096.12</v>
      </c>
      <c r="O27" s="138">
        <v>8509000</v>
      </c>
      <c r="P27" s="138">
        <v>138384426.378</v>
      </c>
      <c r="Q27" s="9" t="s">
        <v>1145</v>
      </c>
      <c r="R27" s="9" t="s">
        <v>1235</v>
      </c>
      <c r="S27" s="9" t="s">
        <v>1344</v>
      </c>
      <c r="T27" s="9" t="s">
        <v>107</v>
      </c>
      <c r="U27" s="9" t="s">
        <v>1073</v>
      </c>
      <c r="V27" s="139"/>
    </row>
    <row r="28" spans="2:22" ht="13.5">
      <c r="B28" s="7">
        <v>24</v>
      </c>
      <c r="C28" s="9" t="s">
        <v>158</v>
      </c>
      <c r="D28" s="136" t="s">
        <v>1062</v>
      </c>
      <c r="E28" s="136" t="s">
        <v>232</v>
      </c>
      <c r="F28" s="136" t="s">
        <v>233</v>
      </c>
      <c r="G28" s="137" t="s">
        <v>234</v>
      </c>
      <c r="H28" s="137" t="s">
        <v>235</v>
      </c>
      <c r="I28" s="9" t="s">
        <v>157</v>
      </c>
      <c r="J28" s="188">
        <v>9663913.81</v>
      </c>
      <c r="K28" s="138">
        <v>776368952.595</v>
      </c>
      <c r="L28" s="138">
        <v>33916625.91</v>
      </c>
      <c r="M28" s="138">
        <v>769488690.609</v>
      </c>
      <c r="N28" s="138">
        <v>12896494.229</v>
      </c>
      <c r="O28" s="138">
        <v>557205.52</v>
      </c>
      <c r="P28" s="138">
        <v>12718821.332</v>
      </c>
      <c r="Q28" s="9" t="s">
        <v>1144</v>
      </c>
      <c r="R28" s="9" t="s">
        <v>1235</v>
      </c>
      <c r="S28" s="9" t="s">
        <v>1344</v>
      </c>
      <c r="T28" s="9" t="s">
        <v>174</v>
      </c>
      <c r="U28" s="9" t="s">
        <v>1073</v>
      </c>
      <c r="V28" s="139"/>
    </row>
    <row r="29" spans="2:22" ht="13.5">
      <c r="B29" s="7">
        <v>25</v>
      </c>
      <c r="C29" s="9" t="s">
        <v>158</v>
      </c>
      <c r="D29" s="136" t="s">
        <v>1062</v>
      </c>
      <c r="E29" s="136" t="s">
        <v>1030</v>
      </c>
      <c r="F29" s="136" t="s">
        <v>1031</v>
      </c>
      <c r="G29" s="137" t="s">
        <v>238</v>
      </c>
      <c r="H29" s="137" t="s">
        <v>130</v>
      </c>
      <c r="I29" s="9" t="s">
        <v>157</v>
      </c>
      <c r="J29" s="188">
        <v>17376497.87</v>
      </c>
      <c r="K29" s="138">
        <v>1409725085.484</v>
      </c>
      <c r="L29" s="138">
        <v>145791409.144</v>
      </c>
      <c r="M29" s="138">
        <v>1312240856.008</v>
      </c>
      <c r="N29" s="138">
        <v>23417360.224</v>
      </c>
      <c r="O29" s="138">
        <v>2397645.1</v>
      </c>
      <c r="P29" s="138">
        <v>21689931.504</v>
      </c>
      <c r="Q29" s="9" t="s">
        <v>213</v>
      </c>
      <c r="R29" s="9" t="s">
        <v>1235</v>
      </c>
      <c r="S29" s="9" t="s">
        <v>1344</v>
      </c>
      <c r="T29" s="9" t="s">
        <v>200</v>
      </c>
      <c r="U29" s="9" t="s">
        <v>1073</v>
      </c>
      <c r="V29" s="139"/>
    </row>
    <row r="30" spans="2:22" ht="13.5">
      <c r="B30" s="7">
        <v>26</v>
      </c>
      <c r="C30" s="9" t="s">
        <v>158</v>
      </c>
      <c r="D30" s="136" t="s">
        <v>1062</v>
      </c>
      <c r="E30" s="136" t="s">
        <v>236</v>
      </c>
      <c r="F30" s="136" t="s">
        <v>237</v>
      </c>
      <c r="G30" s="137" t="s">
        <v>238</v>
      </c>
      <c r="H30" s="137" t="s">
        <v>130</v>
      </c>
      <c r="I30" s="9" t="s">
        <v>157</v>
      </c>
      <c r="J30" s="188">
        <v>5288000</v>
      </c>
      <c r="K30" s="138">
        <v>467946722.031</v>
      </c>
      <c r="L30" s="138">
        <v>47587893.32</v>
      </c>
      <c r="M30" s="138">
        <v>435597419.784</v>
      </c>
      <c r="N30" s="138">
        <v>7773201.363</v>
      </c>
      <c r="O30" s="138">
        <v>785430.3</v>
      </c>
      <c r="P30" s="138">
        <v>7199957.352</v>
      </c>
      <c r="Q30" s="9" t="s">
        <v>213</v>
      </c>
      <c r="R30" s="9" t="s">
        <v>1235</v>
      </c>
      <c r="S30" s="9" t="s">
        <v>1344</v>
      </c>
      <c r="T30" s="9" t="s">
        <v>200</v>
      </c>
      <c r="U30" s="9" t="s">
        <v>1073</v>
      </c>
      <c r="V30" s="139"/>
    </row>
    <row r="31" spans="2:22" ht="13.5">
      <c r="B31" s="7">
        <v>27</v>
      </c>
      <c r="C31" s="9" t="s">
        <v>158</v>
      </c>
      <c r="D31" s="136" t="s">
        <v>1062</v>
      </c>
      <c r="E31" s="136" t="s">
        <v>239</v>
      </c>
      <c r="F31" s="136" t="s">
        <v>240</v>
      </c>
      <c r="G31" s="137" t="s">
        <v>238</v>
      </c>
      <c r="H31" s="137" t="s">
        <v>9</v>
      </c>
      <c r="I31" s="9" t="s">
        <v>157</v>
      </c>
      <c r="J31" s="188">
        <v>37885181.6</v>
      </c>
      <c r="K31" s="138">
        <v>976677104.346</v>
      </c>
      <c r="L31" s="138">
        <v>775006479.604</v>
      </c>
      <c r="M31" s="138">
        <v>230744200.949</v>
      </c>
      <c r="N31" s="138">
        <v>16223872.165</v>
      </c>
      <c r="O31" s="138">
        <v>12770694.582</v>
      </c>
      <c r="P31" s="138">
        <v>3813953.735</v>
      </c>
      <c r="Q31" s="9" t="s">
        <v>1145</v>
      </c>
      <c r="R31" s="9" t="s">
        <v>1235</v>
      </c>
      <c r="S31" s="9" t="s">
        <v>1344</v>
      </c>
      <c r="T31" s="9" t="s">
        <v>205</v>
      </c>
      <c r="U31" s="9" t="s">
        <v>1073</v>
      </c>
      <c r="V31" s="139"/>
    </row>
    <row r="32" spans="2:22" ht="13.5">
      <c r="B32" s="7">
        <v>28</v>
      </c>
      <c r="C32" s="9" t="s">
        <v>158</v>
      </c>
      <c r="D32" s="136" t="s">
        <v>1062</v>
      </c>
      <c r="E32" s="136" t="s">
        <v>241</v>
      </c>
      <c r="F32" s="136" t="s">
        <v>242</v>
      </c>
      <c r="G32" s="137" t="s">
        <v>234</v>
      </c>
      <c r="H32" s="137" t="s">
        <v>510</v>
      </c>
      <c r="I32" s="9" t="s">
        <v>157</v>
      </c>
      <c r="J32" s="188">
        <v>2267502.43</v>
      </c>
      <c r="K32" s="138">
        <v>186276068.433</v>
      </c>
      <c r="L32" s="138">
        <v>58757713.92</v>
      </c>
      <c r="M32" s="138">
        <v>133875011.083</v>
      </c>
      <c r="N32" s="138">
        <v>3094286.851</v>
      </c>
      <c r="O32" s="138">
        <v>969051.233</v>
      </c>
      <c r="P32" s="138">
        <v>2212810.101</v>
      </c>
      <c r="Q32" s="9" t="s">
        <v>213</v>
      </c>
      <c r="R32" s="9" t="s">
        <v>1235</v>
      </c>
      <c r="S32" s="9" t="s">
        <v>1344</v>
      </c>
      <c r="T32" s="9" t="s">
        <v>200</v>
      </c>
      <c r="U32" s="9" t="s">
        <v>1073</v>
      </c>
      <c r="V32" s="139"/>
    </row>
    <row r="33" spans="2:22" ht="13.5">
      <c r="B33" s="7">
        <v>29</v>
      </c>
      <c r="C33" s="9" t="s">
        <v>158</v>
      </c>
      <c r="D33" s="136" t="s">
        <v>1062</v>
      </c>
      <c r="E33" s="136" t="s">
        <v>243</v>
      </c>
      <c r="F33" s="136" t="s">
        <v>244</v>
      </c>
      <c r="G33" s="137" t="s">
        <v>234</v>
      </c>
      <c r="H33" s="137" t="s">
        <v>670</v>
      </c>
      <c r="I33" s="9" t="s">
        <v>157</v>
      </c>
      <c r="J33" s="188">
        <v>2413764.35</v>
      </c>
      <c r="K33" s="138">
        <v>122119227.761</v>
      </c>
      <c r="L33" s="138">
        <v>28756292.078</v>
      </c>
      <c r="M33" s="138">
        <v>97613380.174</v>
      </c>
      <c r="N33" s="138">
        <v>2028558.601</v>
      </c>
      <c r="O33" s="138">
        <v>474299.612</v>
      </c>
      <c r="P33" s="138">
        <v>1613444.3</v>
      </c>
      <c r="Q33" s="9" t="s">
        <v>213</v>
      </c>
      <c r="R33" s="9" t="s">
        <v>1235</v>
      </c>
      <c r="S33" s="9" t="s">
        <v>1344</v>
      </c>
      <c r="T33" s="9" t="s">
        <v>200</v>
      </c>
      <c r="U33" s="9" t="s">
        <v>1073</v>
      </c>
      <c r="V33" s="139"/>
    </row>
    <row r="34" spans="2:22" ht="13.5">
      <c r="B34" s="7">
        <v>30</v>
      </c>
      <c r="C34" s="9" t="s">
        <v>158</v>
      </c>
      <c r="D34" s="136" t="s">
        <v>1062</v>
      </c>
      <c r="E34" s="136" t="s">
        <v>1032</v>
      </c>
      <c r="F34" s="136" t="s">
        <v>246</v>
      </c>
      <c r="G34" s="137" t="s">
        <v>247</v>
      </c>
      <c r="H34" s="137" t="s">
        <v>10</v>
      </c>
      <c r="I34" s="9" t="s">
        <v>98</v>
      </c>
      <c r="J34" s="188">
        <v>152500000</v>
      </c>
      <c r="K34" s="138">
        <v>15050000</v>
      </c>
      <c r="L34" s="138" t="s">
        <v>97</v>
      </c>
      <c r="M34" s="138">
        <v>15125000</v>
      </c>
      <c r="N34" s="138">
        <v>250000</v>
      </c>
      <c r="O34" s="138" t="s">
        <v>97</v>
      </c>
      <c r="P34" s="138">
        <v>250000</v>
      </c>
      <c r="Q34" s="9" t="s">
        <v>213</v>
      </c>
      <c r="R34" s="9" t="s">
        <v>1237</v>
      </c>
      <c r="S34" s="9" t="s">
        <v>1341</v>
      </c>
      <c r="T34" s="9" t="s">
        <v>209</v>
      </c>
      <c r="U34" s="9" t="s">
        <v>1073</v>
      </c>
      <c r="V34" s="139"/>
    </row>
    <row r="35" spans="2:22" ht="13.5">
      <c r="B35" s="7">
        <v>31</v>
      </c>
      <c r="C35" s="9" t="s">
        <v>158</v>
      </c>
      <c r="D35" s="136" t="s">
        <v>1062</v>
      </c>
      <c r="E35" s="136" t="s">
        <v>245</v>
      </c>
      <c r="F35" s="136" t="s">
        <v>246</v>
      </c>
      <c r="G35" s="137" t="s">
        <v>247</v>
      </c>
      <c r="H35" s="137" t="s">
        <v>204</v>
      </c>
      <c r="I35" s="9" t="s">
        <v>98</v>
      </c>
      <c r="J35" s="188">
        <v>25000000</v>
      </c>
      <c r="K35" s="138">
        <v>1396082292.752</v>
      </c>
      <c r="L35" s="138">
        <v>25163216.9</v>
      </c>
      <c r="M35" s="138">
        <v>1377972653.75</v>
      </c>
      <c r="N35" s="138">
        <v>23190735.76</v>
      </c>
      <c r="O35" s="138">
        <v>414328.26</v>
      </c>
      <c r="P35" s="138">
        <v>22776407.5</v>
      </c>
      <c r="Q35" s="9" t="s">
        <v>213</v>
      </c>
      <c r="R35" s="9" t="s">
        <v>1235</v>
      </c>
      <c r="S35" s="9" t="s">
        <v>1344</v>
      </c>
      <c r="T35" s="9" t="s">
        <v>174</v>
      </c>
      <c r="U35" s="9" t="s">
        <v>1073</v>
      </c>
      <c r="V35" s="139"/>
    </row>
    <row r="36" spans="2:22" ht="13.5">
      <c r="B36" s="7">
        <v>32</v>
      </c>
      <c r="C36" s="9" t="s">
        <v>158</v>
      </c>
      <c r="D36" s="136" t="s">
        <v>1062</v>
      </c>
      <c r="E36" s="136" t="s">
        <v>248</v>
      </c>
      <c r="F36" s="136" t="s">
        <v>249</v>
      </c>
      <c r="G36" s="137" t="s">
        <v>250</v>
      </c>
      <c r="H36" s="137" t="s">
        <v>251</v>
      </c>
      <c r="I36" s="9" t="s">
        <v>211</v>
      </c>
      <c r="J36" s="188">
        <v>20266370000</v>
      </c>
      <c r="K36" s="138">
        <v>9523421316.315</v>
      </c>
      <c r="L36" s="138">
        <v>1793945845.07</v>
      </c>
      <c r="M36" s="138">
        <v>7350840410.666</v>
      </c>
      <c r="N36" s="138">
        <v>158196367.381</v>
      </c>
      <c r="O36" s="138">
        <v>29595000</v>
      </c>
      <c r="P36" s="138">
        <v>121501494.391</v>
      </c>
      <c r="Q36" s="9" t="s">
        <v>1186</v>
      </c>
      <c r="R36" s="9" t="s">
        <v>1235</v>
      </c>
      <c r="S36" s="9" t="s">
        <v>1344</v>
      </c>
      <c r="T36" s="9" t="s">
        <v>107</v>
      </c>
      <c r="U36" s="9" t="s">
        <v>1073</v>
      </c>
      <c r="V36" s="139"/>
    </row>
    <row r="37" spans="2:22" ht="13.5">
      <c r="B37" s="7">
        <v>33</v>
      </c>
      <c r="C37" s="9" t="s">
        <v>158</v>
      </c>
      <c r="D37" s="136" t="s">
        <v>1062</v>
      </c>
      <c r="E37" s="136" t="s">
        <v>252</v>
      </c>
      <c r="F37" s="136" t="s">
        <v>253</v>
      </c>
      <c r="G37" s="137" t="s">
        <v>250</v>
      </c>
      <c r="H37" s="137" t="s">
        <v>251</v>
      </c>
      <c r="I37" s="9" t="s">
        <v>157</v>
      </c>
      <c r="J37" s="188">
        <v>701000</v>
      </c>
      <c r="K37" s="138">
        <v>62033028.015</v>
      </c>
      <c r="L37" s="138">
        <v>7632566</v>
      </c>
      <c r="M37" s="138">
        <v>56590120.964</v>
      </c>
      <c r="N37" s="138">
        <v>1030448.97</v>
      </c>
      <c r="O37" s="138">
        <v>125777.77</v>
      </c>
      <c r="P37" s="138">
        <v>935373.9</v>
      </c>
      <c r="Q37" s="9" t="s">
        <v>292</v>
      </c>
      <c r="R37" s="9" t="s">
        <v>1235</v>
      </c>
      <c r="S37" s="9" t="s">
        <v>1344</v>
      </c>
      <c r="T37" s="9" t="s">
        <v>174</v>
      </c>
      <c r="U37" s="9" t="s">
        <v>1073</v>
      </c>
      <c r="V37" s="139"/>
    </row>
    <row r="38" spans="2:22" ht="13.5">
      <c r="B38" s="7">
        <v>34</v>
      </c>
      <c r="C38" s="9" t="s">
        <v>158</v>
      </c>
      <c r="D38" s="136" t="s">
        <v>1062</v>
      </c>
      <c r="E38" s="136" t="s">
        <v>255</v>
      </c>
      <c r="F38" s="136" t="s">
        <v>256</v>
      </c>
      <c r="G38" s="137" t="s">
        <v>257</v>
      </c>
      <c r="H38" s="137" t="s">
        <v>204</v>
      </c>
      <c r="I38" s="9" t="s">
        <v>157</v>
      </c>
      <c r="J38" s="188">
        <v>2793820.25</v>
      </c>
      <c r="K38" s="138">
        <v>236362650.254</v>
      </c>
      <c r="L38" s="138">
        <v>33950122.611</v>
      </c>
      <c r="M38" s="138">
        <v>210427343.002</v>
      </c>
      <c r="N38" s="138">
        <v>3926289.871</v>
      </c>
      <c r="O38" s="138">
        <v>560075.276</v>
      </c>
      <c r="P38" s="138">
        <v>3478137.901</v>
      </c>
      <c r="Q38" s="9" t="s">
        <v>1145</v>
      </c>
      <c r="R38" s="9" t="s">
        <v>1235</v>
      </c>
      <c r="S38" s="9" t="s">
        <v>1344</v>
      </c>
      <c r="T38" s="9" t="s">
        <v>200</v>
      </c>
      <c r="U38" s="9" t="s">
        <v>1073</v>
      </c>
      <c r="V38" s="139"/>
    </row>
    <row r="39" spans="2:22" ht="13.5">
      <c r="B39" s="7">
        <v>35</v>
      </c>
      <c r="C39" s="9" t="s">
        <v>158</v>
      </c>
      <c r="D39" s="136" t="s">
        <v>1062</v>
      </c>
      <c r="E39" s="136" t="s">
        <v>258</v>
      </c>
      <c r="F39" s="136" t="s">
        <v>259</v>
      </c>
      <c r="G39" s="137" t="s">
        <v>260</v>
      </c>
      <c r="H39" s="137" t="s">
        <v>261</v>
      </c>
      <c r="I39" s="9" t="s">
        <v>211</v>
      </c>
      <c r="J39" s="188">
        <v>11968550000</v>
      </c>
      <c r="K39" s="138">
        <v>307078128.602</v>
      </c>
      <c r="L39" s="138" t="s">
        <v>97</v>
      </c>
      <c r="M39" s="138">
        <v>292910913.006</v>
      </c>
      <c r="N39" s="138">
        <v>5100965.591</v>
      </c>
      <c r="O39" s="138" t="s">
        <v>97</v>
      </c>
      <c r="P39" s="138">
        <v>4841502.694</v>
      </c>
      <c r="Q39" s="9" t="s">
        <v>1144</v>
      </c>
      <c r="R39" s="9" t="s">
        <v>1237</v>
      </c>
      <c r="S39" s="9" t="s">
        <v>1341</v>
      </c>
      <c r="T39" s="9" t="s">
        <v>209</v>
      </c>
      <c r="U39" s="9" t="s">
        <v>1073</v>
      </c>
      <c r="V39" s="139"/>
    </row>
    <row r="40" spans="2:22" ht="13.5">
      <c r="B40" s="7">
        <v>36</v>
      </c>
      <c r="C40" s="9" t="s">
        <v>158</v>
      </c>
      <c r="D40" s="136" t="s">
        <v>1062</v>
      </c>
      <c r="E40" s="136" t="s">
        <v>262</v>
      </c>
      <c r="F40" s="136" t="s">
        <v>263</v>
      </c>
      <c r="G40" s="137" t="s">
        <v>260</v>
      </c>
      <c r="H40" s="137" t="s">
        <v>261</v>
      </c>
      <c r="I40" s="9" t="s">
        <v>157</v>
      </c>
      <c r="J40" s="188">
        <v>69843000</v>
      </c>
      <c r="K40" s="138">
        <v>2101424131.632</v>
      </c>
      <c r="L40" s="138" t="s">
        <v>97</v>
      </c>
      <c r="M40" s="138">
        <v>2174507447.467</v>
      </c>
      <c r="N40" s="138">
        <v>34907377.602</v>
      </c>
      <c r="O40" s="138" t="s">
        <v>97</v>
      </c>
      <c r="P40" s="138">
        <v>35942271.859</v>
      </c>
      <c r="Q40" s="9" t="s">
        <v>1144</v>
      </c>
      <c r="R40" s="9" t="s">
        <v>1237</v>
      </c>
      <c r="S40" s="9" t="s">
        <v>1341</v>
      </c>
      <c r="T40" s="9" t="s">
        <v>209</v>
      </c>
      <c r="U40" s="9" t="s">
        <v>1073</v>
      </c>
      <c r="V40" s="139"/>
    </row>
    <row r="41" spans="2:22" ht="13.5">
      <c r="B41" s="7">
        <v>37</v>
      </c>
      <c r="C41" s="9" t="s">
        <v>158</v>
      </c>
      <c r="D41" s="136" t="s">
        <v>1062</v>
      </c>
      <c r="E41" s="136" t="s">
        <v>264</v>
      </c>
      <c r="F41" s="136" t="s">
        <v>259</v>
      </c>
      <c r="G41" s="137" t="s">
        <v>260</v>
      </c>
      <c r="H41" s="137" t="s">
        <v>265</v>
      </c>
      <c r="I41" s="9" t="s">
        <v>157</v>
      </c>
      <c r="J41" s="188">
        <v>6983928.09</v>
      </c>
      <c r="K41" s="138">
        <v>546793266.912</v>
      </c>
      <c r="L41" s="138">
        <v>22053659.141</v>
      </c>
      <c r="M41" s="138">
        <v>543558184.535</v>
      </c>
      <c r="N41" s="138">
        <v>9082944.633</v>
      </c>
      <c r="O41" s="138">
        <v>363552.173</v>
      </c>
      <c r="P41" s="138">
        <v>8984432.802</v>
      </c>
      <c r="Q41" s="9" t="s">
        <v>1144</v>
      </c>
      <c r="R41" s="9" t="s">
        <v>1235</v>
      </c>
      <c r="S41" s="9" t="s">
        <v>1344</v>
      </c>
      <c r="T41" s="9" t="s">
        <v>200</v>
      </c>
      <c r="U41" s="9" t="s">
        <v>1073</v>
      </c>
      <c r="V41" s="139"/>
    </row>
    <row r="42" spans="2:22" ht="13.5">
      <c r="B42" s="7">
        <v>38</v>
      </c>
      <c r="C42" s="9" t="s">
        <v>158</v>
      </c>
      <c r="D42" s="136" t="s">
        <v>1062</v>
      </c>
      <c r="E42" s="136" t="s">
        <v>266</v>
      </c>
      <c r="F42" s="136" t="s">
        <v>267</v>
      </c>
      <c r="G42" s="137" t="s">
        <v>268</v>
      </c>
      <c r="H42" s="137" t="s">
        <v>269</v>
      </c>
      <c r="I42" s="9" t="s">
        <v>157</v>
      </c>
      <c r="J42" s="188">
        <v>31429001.24</v>
      </c>
      <c r="K42" s="138">
        <v>2691224604.842</v>
      </c>
      <c r="L42" s="138">
        <v>294831408.265</v>
      </c>
      <c r="M42" s="138">
        <v>2488225496.695</v>
      </c>
      <c r="N42" s="138">
        <v>44704727.655</v>
      </c>
      <c r="O42" s="138">
        <v>4865587.635</v>
      </c>
      <c r="P42" s="138">
        <v>41127694.16</v>
      </c>
      <c r="Q42" s="9" t="s">
        <v>1145</v>
      </c>
      <c r="R42" s="9" t="s">
        <v>1235</v>
      </c>
      <c r="S42" s="9" t="s">
        <v>1344</v>
      </c>
      <c r="T42" s="9" t="s">
        <v>205</v>
      </c>
      <c r="U42" s="9" t="s">
        <v>1073</v>
      </c>
      <c r="V42" s="139"/>
    </row>
    <row r="43" spans="2:22" ht="13.5">
      <c r="B43" s="7">
        <v>39</v>
      </c>
      <c r="C43" s="9" t="s">
        <v>158</v>
      </c>
      <c r="D43" s="136" t="s">
        <v>1062</v>
      </c>
      <c r="E43" s="136" t="s">
        <v>271</v>
      </c>
      <c r="F43" s="136" t="s">
        <v>272</v>
      </c>
      <c r="G43" s="137" t="s">
        <v>268</v>
      </c>
      <c r="H43" s="137" t="s">
        <v>269</v>
      </c>
      <c r="I43" s="9" t="s">
        <v>211</v>
      </c>
      <c r="J43" s="188">
        <v>4896225000</v>
      </c>
      <c r="K43" s="138">
        <v>2426128314.701</v>
      </c>
      <c r="L43" s="138">
        <v>306797193.03</v>
      </c>
      <c r="M43" s="138">
        <v>2018708181.005</v>
      </c>
      <c r="N43" s="138">
        <v>40301134.796</v>
      </c>
      <c r="O43" s="138">
        <v>5063000</v>
      </c>
      <c r="P43" s="138">
        <v>33367077.372</v>
      </c>
      <c r="Q43" s="9" t="s">
        <v>1145</v>
      </c>
      <c r="R43" s="9" t="s">
        <v>1235</v>
      </c>
      <c r="S43" s="9" t="s">
        <v>1344</v>
      </c>
      <c r="T43" s="9" t="s">
        <v>205</v>
      </c>
      <c r="U43" s="9" t="s">
        <v>1073</v>
      </c>
      <c r="V43" s="139"/>
    </row>
    <row r="44" spans="2:22" ht="13.5">
      <c r="B44" s="7">
        <v>40</v>
      </c>
      <c r="C44" s="9" t="s">
        <v>158</v>
      </c>
      <c r="D44" s="136" t="s">
        <v>1062</v>
      </c>
      <c r="E44" s="136" t="s">
        <v>273</v>
      </c>
      <c r="F44" s="136" t="s">
        <v>274</v>
      </c>
      <c r="G44" s="137" t="s">
        <v>275</v>
      </c>
      <c r="H44" s="137" t="s">
        <v>130</v>
      </c>
      <c r="I44" s="9" t="s">
        <v>211</v>
      </c>
      <c r="J44" s="188">
        <v>16436520000</v>
      </c>
      <c r="K44" s="138">
        <v>5109225733.161</v>
      </c>
      <c r="L44" s="138">
        <v>1674175230</v>
      </c>
      <c r="M44" s="138">
        <v>3264866100.588</v>
      </c>
      <c r="N44" s="138">
        <v>84870859.355</v>
      </c>
      <c r="O44" s="138">
        <v>27459000</v>
      </c>
      <c r="P44" s="138">
        <v>53964728.935</v>
      </c>
      <c r="Q44" s="9" t="s">
        <v>213</v>
      </c>
      <c r="R44" s="9" t="s">
        <v>1237</v>
      </c>
      <c r="S44" s="9" t="s">
        <v>1341</v>
      </c>
      <c r="T44" s="9" t="s">
        <v>209</v>
      </c>
      <c r="U44" s="9" t="s">
        <v>1073</v>
      </c>
      <c r="V44" s="139"/>
    </row>
    <row r="45" spans="2:22" ht="13.5">
      <c r="B45" s="7">
        <v>41</v>
      </c>
      <c r="C45" s="9" t="s">
        <v>158</v>
      </c>
      <c r="D45" s="136" t="s">
        <v>1062</v>
      </c>
      <c r="E45" s="136" t="s">
        <v>276</v>
      </c>
      <c r="F45" s="136" t="s">
        <v>277</v>
      </c>
      <c r="G45" s="137" t="s">
        <v>275</v>
      </c>
      <c r="H45" s="137" t="s">
        <v>162</v>
      </c>
      <c r="I45" s="9" t="s">
        <v>157</v>
      </c>
      <c r="J45" s="188">
        <v>12500902.93</v>
      </c>
      <c r="K45" s="138">
        <v>963591500.793</v>
      </c>
      <c r="L45" s="138">
        <v>39709613.826</v>
      </c>
      <c r="M45" s="138">
        <v>956904148.988</v>
      </c>
      <c r="N45" s="138">
        <v>16006503.335</v>
      </c>
      <c r="O45" s="138">
        <v>655097.564</v>
      </c>
      <c r="P45" s="138">
        <v>15816597.504</v>
      </c>
      <c r="Q45" s="9" t="s">
        <v>213</v>
      </c>
      <c r="R45" s="9" t="s">
        <v>1235</v>
      </c>
      <c r="S45" s="9" t="s">
        <v>1344</v>
      </c>
      <c r="T45" s="9" t="s">
        <v>278</v>
      </c>
      <c r="U45" s="9" t="s">
        <v>1073</v>
      </c>
      <c r="V45" s="139"/>
    </row>
    <row r="46" spans="2:22" ht="13.5">
      <c r="B46" s="7">
        <v>42</v>
      </c>
      <c r="C46" s="9" t="s">
        <v>158</v>
      </c>
      <c r="D46" s="136" t="s">
        <v>1062</v>
      </c>
      <c r="E46" s="136" t="s">
        <v>279</v>
      </c>
      <c r="F46" s="136" t="s">
        <v>280</v>
      </c>
      <c r="G46" s="137" t="s">
        <v>281</v>
      </c>
      <c r="H46" s="137" t="s">
        <v>282</v>
      </c>
      <c r="I46" s="9" t="s">
        <v>211</v>
      </c>
      <c r="J46" s="188">
        <v>32870795000</v>
      </c>
      <c r="K46" s="138">
        <v>16866237571.608</v>
      </c>
      <c r="L46" s="138">
        <v>348374623.242</v>
      </c>
      <c r="M46" s="138">
        <v>15753714370.792</v>
      </c>
      <c r="N46" s="138">
        <v>280170059.329</v>
      </c>
      <c r="O46" s="138">
        <v>5749587.352</v>
      </c>
      <c r="P46" s="138">
        <v>260391973.071</v>
      </c>
      <c r="Q46" s="9" t="s">
        <v>1187</v>
      </c>
      <c r="R46" s="9" t="s">
        <v>1235</v>
      </c>
      <c r="S46" s="9" t="s">
        <v>1344</v>
      </c>
      <c r="T46" s="9" t="s">
        <v>107</v>
      </c>
      <c r="U46" s="9" t="s">
        <v>1073</v>
      </c>
      <c r="V46" s="139"/>
    </row>
    <row r="47" spans="2:22" ht="13.5">
      <c r="B47" s="7">
        <v>43</v>
      </c>
      <c r="C47" s="9" t="s">
        <v>158</v>
      </c>
      <c r="D47" s="136" t="s">
        <v>1062</v>
      </c>
      <c r="E47" s="136" t="s">
        <v>283</v>
      </c>
      <c r="F47" s="136" t="s">
        <v>284</v>
      </c>
      <c r="G47" s="137" t="s">
        <v>281</v>
      </c>
      <c r="H47" s="137" t="s">
        <v>282</v>
      </c>
      <c r="I47" s="9" t="s">
        <v>157</v>
      </c>
      <c r="J47" s="188">
        <v>3404000</v>
      </c>
      <c r="K47" s="138">
        <v>301227428.478</v>
      </c>
      <c r="L47" s="138">
        <v>22649302.037</v>
      </c>
      <c r="M47" s="138">
        <v>288994209.972</v>
      </c>
      <c r="N47" s="138">
        <v>5003777.882</v>
      </c>
      <c r="O47" s="138">
        <v>373273.47</v>
      </c>
      <c r="P47" s="138">
        <v>4776763.801</v>
      </c>
      <c r="Q47" s="9" t="s">
        <v>1187</v>
      </c>
      <c r="R47" s="9" t="s">
        <v>1235</v>
      </c>
      <c r="S47" s="9" t="s">
        <v>1344</v>
      </c>
      <c r="T47" s="9" t="s">
        <v>107</v>
      </c>
      <c r="U47" s="9" t="s">
        <v>1073</v>
      </c>
      <c r="V47" s="139"/>
    </row>
    <row r="48" spans="2:22" ht="13.5">
      <c r="B48" s="7">
        <v>44</v>
      </c>
      <c r="C48" s="9" t="s">
        <v>158</v>
      </c>
      <c r="D48" s="136" t="s">
        <v>1062</v>
      </c>
      <c r="E48" s="136" t="s">
        <v>285</v>
      </c>
      <c r="F48" s="136" t="s">
        <v>286</v>
      </c>
      <c r="G48" s="137" t="s">
        <v>287</v>
      </c>
      <c r="H48" s="137" t="s">
        <v>674</v>
      </c>
      <c r="I48" s="9" t="s">
        <v>211</v>
      </c>
      <c r="J48" s="188">
        <v>12076350000</v>
      </c>
      <c r="K48" s="138">
        <v>2553282242.491</v>
      </c>
      <c r="L48" s="138">
        <v>2464969970</v>
      </c>
      <c r="M48" s="138" t="s">
        <v>97</v>
      </c>
      <c r="N48" s="138">
        <v>42413326.287</v>
      </c>
      <c r="O48" s="138">
        <v>40589000</v>
      </c>
      <c r="P48" s="138" t="s">
        <v>97</v>
      </c>
      <c r="Q48" s="9" t="s">
        <v>292</v>
      </c>
      <c r="R48" s="9" t="s">
        <v>1237</v>
      </c>
      <c r="S48" s="9" t="s">
        <v>1341</v>
      </c>
      <c r="T48" s="9" t="s">
        <v>209</v>
      </c>
      <c r="U48" s="9" t="s">
        <v>1073</v>
      </c>
      <c r="V48" s="139"/>
    </row>
    <row r="49" spans="2:22" ht="13.5">
      <c r="B49" s="7">
        <v>45</v>
      </c>
      <c r="C49" s="9" t="s">
        <v>158</v>
      </c>
      <c r="D49" s="136" t="s">
        <v>1062</v>
      </c>
      <c r="E49" s="136" t="s">
        <v>288</v>
      </c>
      <c r="F49" s="136" t="s">
        <v>289</v>
      </c>
      <c r="G49" s="137" t="s">
        <v>287</v>
      </c>
      <c r="H49" s="137" t="s">
        <v>674</v>
      </c>
      <c r="I49" s="9" t="s">
        <v>157</v>
      </c>
      <c r="J49" s="188">
        <v>13580000</v>
      </c>
      <c r="K49" s="138">
        <v>600596520.882</v>
      </c>
      <c r="L49" s="138">
        <v>624802974.8</v>
      </c>
      <c r="M49" s="138" t="s">
        <v>97</v>
      </c>
      <c r="N49" s="138">
        <v>9976686.393</v>
      </c>
      <c r="O49" s="138">
        <v>10288209.7</v>
      </c>
      <c r="P49" s="138" t="s">
        <v>97</v>
      </c>
      <c r="Q49" s="9" t="s">
        <v>254</v>
      </c>
      <c r="R49" s="9" t="s">
        <v>1237</v>
      </c>
      <c r="S49" s="9" t="s">
        <v>1341</v>
      </c>
      <c r="T49" s="9" t="s">
        <v>209</v>
      </c>
      <c r="U49" s="9" t="s">
        <v>1073</v>
      </c>
      <c r="V49" s="139"/>
    </row>
    <row r="50" spans="2:22" ht="13.5">
      <c r="B50" s="7">
        <v>46</v>
      </c>
      <c r="C50" s="9" t="s">
        <v>158</v>
      </c>
      <c r="D50" s="136" t="s">
        <v>1062</v>
      </c>
      <c r="E50" s="136" t="s">
        <v>290</v>
      </c>
      <c r="F50" s="136" t="s">
        <v>291</v>
      </c>
      <c r="G50" s="137" t="s">
        <v>287</v>
      </c>
      <c r="H50" s="137" t="s">
        <v>204</v>
      </c>
      <c r="I50" s="9" t="s">
        <v>157</v>
      </c>
      <c r="J50" s="188">
        <v>2037000</v>
      </c>
      <c r="K50" s="138">
        <v>162727219.537</v>
      </c>
      <c r="L50" s="138">
        <v>183523.27</v>
      </c>
      <c r="M50" s="138">
        <v>168203406.251</v>
      </c>
      <c r="N50" s="138">
        <v>2703109.959</v>
      </c>
      <c r="O50" s="138">
        <v>3020.22</v>
      </c>
      <c r="P50" s="138">
        <v>2780221.591</v>
      </c>
      <c r="Q50" s="9" t="s">
        <v>254</v>
      </c>
      <c r="R50" s="9" t="s">
        <v>1235</v>
      </c>
      <c r="S50" s="9" t="s">
        <v>1344</v>
      </c>
      <c r="T50" s="9" t="s">
        <v>200</v>
      </c>
      <c r="U50" s="9" t="s">
        <v>1073</v>
      </c>
      <c r="V50" s="139"/>
    </row>
    <row r="51" spans="2:22" ht="13.5">
      <c r="B51" s="7">
        <v>47</v>
      </c>
      <c r="C51" s="9" t="s">
        <v>158</v>
      </c>
      <c r="D51" s="136" t="s">
        <v>1062</v>
      </c>
      <c r="E51" s="136" t="s">
        <v>293</v>
      </c>
      <c r="F51" s="136" t="s">
        <v>294</v>
      </c>
      <c r="G51" s="137" t="s">
        <v>295</v>
      </c>
      <c r="H51" s="137" t="s">
        <v>296</v>
      </c>
      <c r="I51" s="9" t="s">
        <v>157</v>
      </c>
      <c r="J51" s="188">
        <v>10864000</v>
      </c>
      <c r="K51" s="138">
        <v>924153302.375</v>
      </c>
      <c r="L51" s="138">
        <v>43306863.515</v>
      </c>
      <c r="M51" s="138">
        <v>912614717.691</v>
      </c>
      <c r="N51" s="138">
        <v>15351383.76</v>
      </c>
      <c r="O51" s="138">
        <v>715243.883</v>
      </c>
      <c r="P51" s="138">
        <v>15084540.788</v>
      </c>
      <c r="Q51" s="9" t="s">
        <v>254</v>
      </c>
      <c r="R51" s="9" t="s">
        <v>1235</v>
      </c>
      <c r="S51" s="9" t="s">
        <v>1344</v>
      </c>
      <c r="T51" s="9" t="s">
        <v>168</v>
      </c>
      <c r="U51" s="9" t="s">
        <v>1073</v>
      </c>
      <c r="V51" s="139"/>
    </row>
    <row r="52" spans="2:22" ht="13.5">
      <c r="B52" s="7">
        <v>48</v>
      </c>
      <c r="C52" s="9" t="s">
        <v>158</v>
      </c>
      <c r="D52" s="136" t="s">
        <v>1062</v>
      </c>
      <c r="E52" s="136" t="s">
        <v>297</v>
      </c>
      <c r="F52" s="136" t="s">
        <v>298</v>
      </c>
      <c r="G52" s="137" t="s">
        <v>281</v>
      </c>
      <c r="H52" s="137" t="s">
        <v>299</v>
      </c>
      <c r="I52" s="9" t="s">
        <v>157</v>
      </c>
      <c r="J52" s="188">
        <v>27207000</v>
      </c>
      <c r="K52" s="138">
        <v>2316704558.212</v>
      </c>
      <c r="L52" s="138">
        <v>162663694.464</v>
      </c>
      <c r="M52" s="138">
        <v>2232907149.264</v>
      </c>
      <c r="N52" s="138">
        <v>38483464.422</v>
      </c>
      <c r="O52" s="138">
        <v>2682792.113</v>
      </c>
      <c r="P52" s="138">
        <v>36907556.186</v>
      </c>
      <c r="Q52" s="9" t="s">
        <v>1145</v>
      </c>
      <c r="R52" s="9" t="s">
        <v>1235</v>
      </c>
      <c r="S52" s="9" t="s">
        <v>1344</v>
      </c>
      <c r="T52" s="9" t="s">
        <v>166</v>
      </c>
      <c r="U52" s="9" t="s">
        <v>1073</v>
      </c>
      <c r="V52" s="139"/>
    </row>
    <row r="53" spans="2:22" ht="13.5">
      <c r="B53" s="7">
        <v>49</v>
      </c>
      <c r="C53" s="9" t="s">
        <v>158</v>
      </c>
      <c r="D53" s="136" t="s">
        <v>1062</v>
      </c>
      <c r="E53" s="136" t="s">
        <v>300</v>
      </c>
      <c r="F53" s="136" t="s">
        <v>301</v>
      </c>
      <c r="G53" s="137" t="s">
        <v>295</v>
      </c>
      <c r="H53" s="137" t="s">
        <v>296</v>
      </c>
      <c r="I53" s="9" t="s">
        <v>157</v>
      </c>
      <c r="J53" s="188">
        <v>7338622.01</v>
      </c>
      <c r="K53" s="138">
        <v>631037835.628</v>
      </c>
      <c r="L53" s="138">
        <v>11654859.532</v>
      </c>
      <c r="M53" s="138">
        <v>641263134.485</v>
      </c>
      <c r="N53" s="138">
        <v>10482356.074</v>
      </c>
      <c r="O53" s="138">
        <v>191665.42</v>
      </c>
      <c r="P53" s="138">
        <v>10599390.653</v>
      </c>
      <c r="Q53" s="9" t="s">
        <v>391</v>
      </c>
      <c r="R53" s="9" t="s">
        <v>1235</v>
      </c>
      <c r="S53" s="9" t="s">
        <v>1344</v>
      </c>
      <c r="T53" s="9" t="s">
        <v>168</v>
      </c>
      <c r="U53" s="9" t="s">
        <v>1073</v>
      </c>
      <c r="V53" s="139"/>
    </row>
    <row r="54" spans="2:22" ht="13.5">
      <c r="B54" s="7">
        <v>50</v>
      </c>
      <c r="C54" s="9" t="s">
        <v>158</v>
      </c>
      <c r="D54" s="136" t="s">
        <v>1062</v>
      </c>
      <c r="E54" s="136" t="s">
        <v>302</v>
      </c>
      <c r="F54" s="136" t="s">
        <v>303</v>
      </c>
      <c r="G54" s="137" t="s">
        <v>281</v>
      </c>
      <c r="H54" s="137" t="s">
        <v>304</v>
      </c>
      <c r="I54" s="9" t="s">
        <v>211</v>
      </c>
      <c r="J54" s="188">
        <v>7995750000</v>
      </c>
      <c r="K54" s="138">
        <v>1932277591.398</v>
      </c>
      <c r="L54" s="138" t="s">
        <v>97</v>
      </c>
      <c r="M54" s="138">
        <v>1843130919.334</v>
      </c>
      <c r="N54" s="138">
        <v>32097634.409</v>
      </c>
      <c r="O54" s="138" t="s">
        <v>97</v>
      </c>
      <c r="P54" s="138">
        <v>30464973.873</v>
      </c>
      <c r="Q54" s="9" t="s">
        <v>1145</v>
      </c>
      <c r="R54" s="9" t="s">
        <v>1237</v>
      </c>
      <c r="S54" s="9" t="s">
        <v>1341</v>
      </c>
      <c r="T54" s="9" t="s">
        <v>209</v>
      </c>
      <c r="U54" s="9" t="s">
        <v>1073</v>
      </c>
      <c r="V54" s="139"/>
    </row>
    <row r="55" spans="2:22" ht="13.5">
      <c r="B55" s="7">
        <v>51</v>
      </c>
      <c r="C55" s="9" t="s">
        <v>158</v>
      </c>
      <c r="D55" s="136" t="s">
        <v>1062</v>
      </c>
      <c r="E55" s="136" t="s">
        <v>305</v>
      </c>
      <c r="F55" s="136" t="s">
        <v>303</v>
      </c>
      <c r="G55" s="137" t="s">
        <v>281</v>
      </c>
      <c r="H55" s="137" t="s">
        <v>304</v>
      </c>
      <c r="I55" s="9" t="s">
        <v>157</v>
      </c>
      <c r="J55" s="188">
        <v>49770000</v>
      </c>
      <c r="K55" s="138">
        <v>2936170997.918</v>
      </c>
      <c r="L55" s="138" t="s">
        <v>97</v>
      </c>
      <c r="M55" s="138">
        <v>3038285135.257</v>
      </c>
      <c r="N55" s="138">
        <v>48773604.617</v>
      </c>
      <c r="O55" s="138" t="s">
        <v>97</v>
      </c>
      <c r="P55" s="138">
        <v>50219589.013</v>
      </c>
      <c r="Q55" s="9" t="s">
        <v>1145</v>
      </c>
      <c r="R55" s="9" t="s">
        <v>1237</v>
      </c>
      <c r="S55" s="9" t="s">
        <v>1341</v>
      </c>
      <c r="T55" s="9" t="s">
        <v>209</v>
      </c>
      <c r="U55" s="9" t="s">
        <v>1073</v>
      </c>
      <c r="V55" s="139"/>
    </row>
    <row r="56" spans="2:22" ht="13.5">
      <c r="B56" s="7">
        <v>52</v>
      </c>
      <c r="C56" s="9" t="s">
        <v>158</v>
      </c>
      <c r="D56" s="136" t="s">
        <v>1062</v>
      </c>
      <c r="E56" s="136" t="s">
        <v>306</v>
      </c>
      <c r="F56" s="136" t="s">
        <v>307</v>
      </c>
      <c r="G56" s="137" t="s">
        <v>308</v>
      </c>
      <c r="H56" s="137" t="s">
        <v>162</v>
      </c>
      <c r="I56" s="9" t="s">
        <v>157</v>
      </c>
      <c r="J56" s="188">
        <v>38031000</v>
      </c>
      <c r="K56" s="138">
        <v>3257050771.961</v>
      </c>
      <c r="L56" s="138">
        <v>83131687.996</v>
      </c>
      <c r="M56" s="138">
        <v>3286171840.91</v>
      </c>
      <c r="N56" s="138">
        <v>54103833.421</v>
      </c>
      <c r="O56" s="138">
        <v>1371174.751</v>
      </c>
      <c r="P56" s="138">
        <v>54316889.932</v>
      </c>
      <c r="Q56" s="9" t="s">
        <v>113</v>
      </c>
      <c r="R56" s="9" t="s">
        <v>1235</v>
      </c>
      <c r="S56" s="9" t="s">
        <v>1344</v>
      </c>
      <c r="T56" s="9" t="s">
        <v>205</v>
      </c>
      <c r="U56" s="9" t="s">
        <v>1073</v>
      </c>
      <c r="V56" s="139"/>
    </row>
    <row r="57" spans="2:22" ht="13.5">
      <c r="B57" s="7">
        <v>53</v>
      </c>
      <c r="C57" s="9" t="s">
        <v>158</v>
      </c>
      <c r="D57" s="136" t="s">
        <v>1062</v>
      </c>
      <c r="E57" s="136" t="s">
        <v>309</v>
      </c>
      <c r="F57" s="136" t="s">
        <v>310</v>
      </c>
      <c r="G57" s="137" t="s">
        <v>311</v>
      </c>
      <c r="H57" s="137" t="s">
        <v>312</v>
      </c>
      <c r="I57" s="9" t="s">
        <v>157</v>
      </c>
      <c r="J57" s="188">
        <v>20164789.04</v>
      </c>
      <c r="K57" s="138">
        <v>1735597401.512</v>
      </c>
      <c r="L57" s="138">
        <v>124490901.473</v>
      </c>
      <c r="M57" s="138">
        <v>1670141126.641</v>
      </c>
      <c r="N57" s="138">
        <v>28830521.62</v>
      </c>
      <c r="O57" s="138">
        <v>2058515.919</v>
      </c>
      <c r="P57" s="138">
        <v>27605638.457</v>
      </c>
      <c r="Q57" s="9" t="s">
        <v>1148</v>
      </c>
      <c r="R57" s="9" t="s">
        <v>1235</v>
      </c>
      <c r="S57" s="9" t="s">
        <v>1344</v>
      </c>
      <c r="T57" s="9" t="s">
        <v>166</v>
      </c>
      <c r="U57" s="9" t="s">
        <v>1073</v>
      </c>
      <c r="V57" s="139"/>
    </row>
    <row r="58" spans="2:22" ht="13.5">
      <c r="B58" s="7">
        <v>54</v>
      </c>
      <c r="C58" s="9" t="s">
        <v>158</v>
      </c>
      <c r="D58" s="136" t="s">
        <v>1062</v>
      </c>
      <c r="E58" s="136" t="s">
        <v>313</v>
      </c>
      <c r="F58" s="136" t="s">
        <v>314</v>
      </c>
      <c r="G58" s="137" t="s">
        <v>315</v>
      </c>
      <c r="H58" s="137" t="s">
        <v>316</v>
      </c>
      <c r="I58" s="9" t="s">
        <v>157</v>
      </c>
      <c r="J58" s="188">
        <v>17163000</v>
      </c>
      <c r="K58" s="138">
        <v>1518791526.138</v>
      </c>
      <c r="L58" s="138">
        <v>1285814.84</v>
      </c>
      <c r="M58" s="138">
        <v>1570330071.866</v>
      </c>
      <c r="N58" s="138">
        <v>25229095.119</v>
      </c>
      <c r="O58" s="138">
        <v>21209.56</v>
      </c>
      <c r="P58" s="138">
        <v>25955868.956</v>
      </c>
      <c r="Q58" s="9" t="s">
        <v>1188</v>
      </c>
      <c r="R58" s="9" t="s">
        <v>1235</v>
      </c>
      <c r="S58" s="9" t="s">
        <v>1344</v>
      </c>
      <c r="T58" s="9" t="s">
        <v>200</v>
      </c>
      <c r="U58" s="9" t="s">
        <v>1073</v>
      </c>
      <c r="V58" s="139"/>
    </row>
    <row r="59" spans="2:22" ht="13.5">
      <c r="B59" s="7">
        <v>55</v>
      </c>
      <c r="C59" s="9" t="s">
        <v>158</v>
      </c>
      <c r="D59" s="136" t="s">
        <v>1062</v>
      </c>
      <c r="E59" s="136" t="s">
        <v>317</v>
      </c>
      <c r="F59" s="136" t="s">
        <v>1302</v>
      </c>
      <c r="G59" s="137" t="s">
        <v>1033</v>
      </c>
      <c r="H59" s="137" t="s">
        <v>251</v>
      </c>
      <c r="I59" s="9" t="s">
        <v>98</v>
      </c>
      <c r="J59" s="188">
        <v>130000000</v>
      </c>
      <c r="K59" s="138" t="s">
        <v>97</v>
      </c>
      <c r="L59" s="138">
        <v>6706700000</v>
      </c>
      <c r="M59" s="138">
        <v>1210000000</v>
      </c>
      <c r="N59" s="138" t="s">
        <v>97</v>
      </c>
      <c r="O59" s="138">
        <v>110000000</v>
      </c>
      <c r="P59" s="138">
        <v>20000000</v>
      </c>
      <c r="Q59" s="9" t="s">
        <v>292</v>
      </c>
      <c r="R59" s="9" t="s">
        <v>1237</v>
      </c>
      <c r="S59" s="9" t="s">
        <v>1341</v>
      </c>
      <c r="T59" s="9" t="s">
        <v>209</v>
      </c>
      <c r="U59" s="9" t="s">
        <v>1073</v>
      </c>
      <c r="V59" s="139"/>
    </row>
    <row r="60" spans="2:22" ht="13.5">
      <c r="B60" s="7">
        <v>56</v>
      </c>
      <c r="C60" s="9" t="s">
        <v>158</v>
      </c>
      <c r="D60" s="136" t="s">
        <v>1062</v>
      </c>
      <c r="E60" s="136" t="s">
        <v>1303</v>
      </c>
      <c r="F60" s="136" t="s">
        <v>1304</v>
      </c>
      <c r="G60" s="137" t="s">
        <v>1033</v>
      </c>
      <c r="H60" s="137" t="s">
        <v>251</v>
      </c>
      <c r="I60" s="9" t="s">
        <v>157</v>
      </c>
      <c r="J60" s="188">
        <v>45056000</v>
      </c>
      <c r="K60" s="138" t="s">
        <v>97</v>
      </c>
      <c r="L60" s="138">
        <v>1427168369.79</v>
      </c>
      <c r="M60" s="138">
        <v>2697645572.172</v>
      </c>
      <c r="N60" s="138" t="s">
        <v>97</v>
      </c>
      <c r="O60" s="138">
        <v>23488979.64</v>
      </c>
      <c r="P60" s="138">
        <v>44589183.011</v>
      </c>
      <c r="Q60" s="9" t="s">
        <v>254</v>
      </c>
      <c r="R60" s="9" t="s">
        <v>1237</v>
      </c>
      <c r="S60" s="9" t="s">
        <v>1341</v>
      </c>
      <c r="T60" s="9" t="s">
        <v>209</v>
      </c>
      <c r="U60" s="9" t="s">
        <v>1073</v>
      </c>
      <c r="V60" s="139"/>
    </row>
    <row r="61" spans="2:22" ht="13.5">
      <c r="B61" s="7">
        <v>57</v>
      </c>
      <c r="C61" s="9" t="s">
        <v>158</v>
      </c>
      <c r="D61" s="136" t="s">
        <v>1062</v>
      </c>
      <c r="E61" s="136" t="s">
        <v>318</v>
      </c>
      <c r="F61" s="136" t="s">
        <v>1305</v>
      </c>
      <c r="G61" s="137" t="s">
        <v>1033</v>
      </c>
      <c r="H61" s="137" t="s">
        <v>282</v>
      </c>
      <c r="I61" s="9" t="s">
        <v>157</v>
      </c>
      <c r="J61" s="188">
        <v>3466000</v>
      </c>
      <c r="K61" s="138" t="s">
        <v>97</v>
      </c>
      <c r="L61" s="138" t="s">
        <v>97</v>
      </c>
      <c r="M61" s="138">
        <v>317380840.229</v>
      </c>
      <c r="N61" s="138" t="s">
        <v>97</v>
      </c>
      <c r="O61" s="138" t="s">
        <v>97</v>
      </c>
      <c r="P61" s="138">
        <v>5245964.301</v>
      </c>
      <c r="Q61" s="9" t="s">
        <v>254</v>
      </c>
      <c r="R61" s="9" t="s">
        <v>1235</v>
      </c>
      <c r="S61" s="9" t="s">
        <v>1344</v>
      </c>
      <c r="T61" s="9" t="s">
        <v>200</v>
      </c>
      <c r="U61" s="9" t="s">
        <v>1073</v>
      </c>
      <c r="V61" s="139"/>
    </row>
    <row r="62" spans="2:22" ht="13.5">
      <c r="B62" s="7">
        <v>58</v>
      </c>
      <c r="C62" s="9" t="s">
        <v>158</v>
      </c>
      <c r="D62" s="136" t="s">
        <v>1062</v>
      </c>
      <c r="E62" s="136" t="s">
        <v>319</v>
      </c>
      <c r="F62" s="136" t="s">
        <v>320</v>
      </c>
      <c r="G62" s="137" t="s">
        <v>321</v>
      </c>
      <c r="H62" s="137" t="s">
        <v>282</v>
      </c>
      <c r="I62" s="9" t="s">
        <v>157</v>
      </c>
      <c r="J62" s="188">
        <v>2080000</v>
      </c>
      <c r="K62" s="138">
        <v>184063763.583</v>
      </c>
      <c r="L62" s="138">
        <v>3590292.62</v>
      </c>
      <c r="M62" s="138">
        <v>186893910.822</v>
      </c>
      <c r="N62" s="138">
        <v>3057537.601</v>
      </c>
      <c r="O62" s="138">
        <v>59118.93</v>
      </c>
      <c r="P62" s="138">
        <v>3089155.551</v>
      </c>
      <c r="Q62" s="9" t="s">
        <v>322</v>
      </c>
      <c r="R62" s="9" t="s">
        <v>1235</v>
      </c>
      <c r="S62" s="9" t="s">
        <v>1344</v>
      </c>
      <c r="T62" s="9" t="s">
        <v>107</v>
      </c>
      <c r="U62" s="9" t="s">
        <v>1073</v>
      </c>
      <c r="V62" s="139"/>
    </row>
    <row r="63" spans="2:22" ht="13.5">
      <c r="B63" s="7">
        <v>59</v>
      </c>
      <c r="C63" s="9" t="s">
        <v>158</v>
      </c>
      <c r="D63" s="136" t="s">
        <v>1062</v>
      </c>
      <c r="E63" s="136" t="s">
        <v>323</v>
      </c>
      <c r="F63" s="136" t="s">
        <v>324</v>
      </c>
      <c r="G63" s="137" t="s">
        <v>325</v>
      </c>
      <c r="H63" s="137" t="s">
        <v>326</v>
      </c>
      <c r="I63" s="9" t="s">
        <v>98</v>
      </c>
      <c r="J63" s="188">
        <v>20000000</v>
      </c>
      <c r="K63" s="138">
        <v>1056901427.624</v>
      </c>
      <c r="L63" s="138">
        <v>51632560</v>
      </c>
      <c r="M63" s="138">
        <v>1010622378.26</v>
      </c>
      <c r="N63" s="138">
        <v>17556502.12</v>
      </c>
      <c r="O63" s="138">
        <v>852000</v>
      </c>
      <c r="P63" s="138">
        <v>16704502.12</v>
      </c>
      <c r="Q63" s="9" t="s">
        <v>1145</v>
      </c>
      <c r="R63" s="9" t="s">
        <v>1235</v>
      </c>
      <c r="S63" s="9" t="s">
        <v>1344</v>
      </c>
      <c r="T63" s="9" t="s">
        <v>270</v>
      </c>
      <c r="U63" s="9" t="s">
        <v>1073</v>
      </c>
      <c r="V63" s="139"/>
    </row>
    <row r="64" spans="2:22" ht="13.5">
      <c r="B64" s="7">
        <v>60</v>
      </c>
      <c r="C64" s="9" t="s">
        <v>158</v>
      </c>
      <c r="D64" s="136" t="s">
        <v>1062</v>
      </c>
      <c r="E64" s="136" t="s">
        <v>327</v>
      </c>
      <c r="F64" s="136" t="s">
        <v>328</v>
      </c>
      <c r="G64" s="137" t="s">
        <v>329</v>
      </c>
      <c r="H64" s="137" t="s">
        <v>326</v>
      </c>
      <c r="I64" s="9" t="s">
        <v>157</v>
      </c>
      <c r="J64" s="188">
        <v>27727422.01</v>
      </c>
      <c r="K64" s="138">
        <v>2391767020.245</v>
      </c>
      <c r="L64" s="138">
        <v>21986194.076</v>
      </c>
      <c r="M64" s="138">
        <v>2452787993.761</v>
      </c>
      <c r="N64" s="138">
        <v>39730349.173</v>
      </c>
      <c r="O64" s="138">
        <v>363042.918</v>
      </c>
      <c r="P64" s="138">
        <v>40541950.31</v>
      </c>
      <c r="Q64" s="9" t="s">
        <v>1145</v>
      </c>
      <c r="R64" s="9" t="s">
        <v>1235</v>
      </c>
      <c r="S64" s="9" t="s">
        <v>1344</v>
      </c>
      <c r="T64" s="9" t="s">
        <v>270</v>
      </c>
      <c r="U64" s="9" t="s">
        <v>1073</v>
      </c>
      <c r="V64" s="139"/>
    </row>
    <row r="65" spans="2:22" ht="13.5">
      <c r="B65" s="7">
        <v>61</v>
      </c>
      <c r="C65" s="9" t="s">
        <v>158</v>
      </c>
      <c r="D65" s="136" t="s">
        <v>1062</v>
      </c>
      <c r="E65" s="136" t="s">
        <v>330</v>
      </c>
      <c r="F65" s="136" t="s">
        <v>331</v>
      </c>
      <c r="G65" s="137" t="s">
        <v>332</v>
      </c>
      <c r="H65" s="137" t="s">
        <v>162</v>
      </c>
      <c r="I65" s="9" t="s">
        <v>157</v>
      </c>
      <c r="J65" s="188">
        <v>162509000</v>
      </c>
      <c r="K65" s="138">
        <v>12209533486.91</v>
      </c>
      <c r="L65" s="138">
        <v>1703859789.069</v>
      </c>
      <c r="M65" s="138">
        <v>10924915148.646</v>
      </c>
      <c r="N65" s="138">
        <v>202816170.879</v>
      </c>
      <c r="O65" s="138">
        <v>28154371.146</v>
      </c>
      <c r="P65" s="138">
        <v>180577109.895</v>
      </c>
      <c r="Q65" s="9" t="s">
        <v>103</v>
      </c>
      <c r="R65" s="9" t="s">
        <v>1312</v>
      </c>
      <c r="S65" s="9" t="s">
        <v>1071</v>
      </c>
      <c r="T65" s="9" t="s">
        <v>1172</v>
      </c>
      <c r="U65" s="9" t="s">
        <v>1073</v>
      </c>
      <c r="V65" s="139"/>
    </row>
    <row r="66" spans="2:22" ht="13.5">
      <c r="B66" s="7">
        <v>62</v>
      </c>
      <c r="C66" s="9" t="s">
        <v>158</v>
      </c>
      <c r="D66" s="136" t="s">
        <v>1062</v>
      </c>
      <c r="E66" s="136" t="s">
        <v>334</v>
      </c>
      <c r="F66" s="136" t="s">
        <v>335</v>
      </c>
      <c r="G66" s="137" t="s">
        <v>329</v>
      </c>
      <c r="H66" s="137" t="s">
        <v>146</v>
      </c>
      <c r="I66" s="9" t="s">
        <v>98</v>
      </c>
      <c r="J66" s="188">
        <v>200000000</v>
      </c>
      <c r="K66" s="138">
        <v>12040000000</v>
      </c>
      <c r="L66" s="138">
        <v>6018500000</v>
      </c>
      <c r="M66" s="138">
        <v>6050000000</v>
      </c>
      <c r="N66" s="138">
        <v>200000000</v>
      </c>
      <c r="O66" s="138">
        <v>100000000</v>
      </c>
      <c r="P66" s="138">
        <v>100000000</v>
      </c>
      <c r="Q66" s="9" t="s">
        <v>1145</v>
      </c>
      <c r="R66" s="9" t="s">
        <v>1237</v>
      </c>
      <c r="S66" s="9" t="s">
        <v>1341</v>
      </c>
      <c r="T66" s="9" t="s">
        <v>209</v>
      </c>
      <c r="U66" s="9" t="s">
        <v>1073</v>
      </c>
      <c r="V66" s="139"/>
    </row>
    <row r="67" spans="2:22" ht="13.5">
      <c r="B67" s="7">
        <v>63</v>
      </c>
      <c r="C67" s="9" t="s">
        <v>158</v>
      </c>
      <c r="D67" s="136" t="s">
        <v>1062</v>
      </c>
      <c r="E67" s="136" t="s">
        <v>336</v>
      </c>
      <c r="F67" s="136" t="s">
        <v>1063</v>
      </c>
      <c r="G67" s="137" t="s">
        <v>321</v>
      </c>
      <c r="H67" s="137" t="s">
        <v>337</v>
      </c>
      <c r="I67" s="9" t="s">
        <v>157</v>
      </c>
      <c r="J67" s="188">
        <v>7010000</v>
      </c>
      <c r="K67" s="138">
        <v>620330280.151</v>
      </c>
      <c r="L67" s="138">
        <v>60019117.5</v>
      </c>
      <c r="M67" s="138">
        <v>582475338.92</v>
      </c>
      <c r="N67" s="138">
        <v>10304489.704</v>
      </c>
      <c r="O67" s="138">
        <v>989679.57</v>
      </c>
      <c r="P67" s="138">
        <v>9627691.552</v>
      </c>
      <c r="Q67" s="9" t="s">
        <v>1144</v>
      </c>
      <c r="R67" s="9" t="s">
        <v>1235</v>
      </c>
      <c r="S67" s="9" t="s">
        <v>1344</v>
      </c>
      <c r="T67" s="9" t="s">
        <v>205</v>
      </c>
      <c r="U67" s="9" t="s">
        <v>1073</v>
      </c>
      <c r="V67" s="139"/>
    </row>
    <row r="68" spans="2:22" ht="13.5">
      <c r="B68" s="7">
        <v>64</v>
      </c>
      <c r="C68" s="9" t="s">
        <v>158</v>
      </c>
      <c r="D68" s="136" t="s">
        <v>1062</v>
      </c>
      <c r="E68" s="136" t="s">
        <v>338</v>
      </c>
      <c r="F68" s="136" t="s">
        <v>339</v>
      </c>
      <c r="G68" s="137" t="s">
        <v>340</v>
      </c>
      <c r="H68" s="137" t="s">
        <v>162</v>
      </c>
      <c r="I68" s="9" t="s">
        <v>157</v>
      </c>
      <c r="J68" s="188">
        <v>3505000</v>
      </c>
      <c r="K68" s="138">
        <v>310165140.075</v>
      </c>
      <c r="L68" s="138">
        <v>17201164.65</v>
      </c>
      <c r="M68" s="138">
        <v>303920083.301</v>
      </c>
      <c r="N68" s="138">
        <v>5152244.852</v>
      </c>
      <c r="O68" s="138">
        <v>283636.98</v>
      </c>
      <c r="P68" s="138">
        <v>5023472.451</v>
      </c>
      <c r="Q68" s="9" t="s">
        <v>1295</v>
      </c>
      <c r="R68" s="9" t="s">
        <v>1235</v>
      </c>
      <c r="S68" s="9" t="s">
        <v>1344</v>
      </c>
      <c r="T68" s="9" t="s">
        <v>278</v>
      </c>
      <c r="U68" s="9" t="s">
        <v>1073</v>
      </c>
      <c r="V68" s="139"/>
    </row>
    <row r="69" spans="2:22" ht="13.5">
      <c r="B69" s="7">
        <v>65</v>
      </c>
      <c r="C69" s="9" t="s">
        <v>158</v>
      </c>
      <c r="D69" s="136" t="s">
        <v>1062</v>
      </c>
      <c r="E69" s="136" t="s">
        <v>341</v>
      </c>
      <c r="F69" s="136" t="s">
        <v>342</v>
      </c>
      <c r="G69" s="137" t="s">
        <v>321</v>
      </c>
      <c r="H69" s="137" t="s">
        <v>282</v>
      </c>
      <c r="I69" s="9" t="s">
        <v>98</v>
      </c>
      <c r="J69" s="188">
        <v>180000000</v>
      </c>
      <c r="K69" s="138">
        <v>10836000000</v>
      </c>
      <c r="L69" s="138">
        <v>585528015</v>
      </c>
      <c r="M69" s="138">
        <v>10305933000</v>
      </c>
      <c r="N69" s="138">
        <v>180000000</v>
      </c>
      <c r="O69" s="138">
        <v>9654000</v>
      </c>
      <c r="P69" s="138">
        <v>170346000</v>
      </c>
      <c r="Q69" s="9" t="s">
        <v>322</v>
      </c>
      <c r="R69" s="9" t="s">
        <v>1235</v>
      </c>
      <c r="S69" s="9" t="s">
        <v>1344</v>
      </c>
      <c r="T69" s="9" t="s">
        <v>107</v>
      </c>
      <c r="U69" s="9" t="s">
        <v>1073</v>
      </c>
      <c r="V69" s="139"/>
    </row>
    <row r="70" spans="2:22" ht="13.5">
      <c r="B70" s="7">
        <v>66</v>
      </c>
      <c r="C70" s="9" t="s">
        <v>158</v>
      </c>
      <c r="D70" s="136" t="s">
        <v>1062</v>
      </c>
      <c r="E70" s="136" t="s">
        <v>343</v>
      </c>
      <c r="F70" s="136" t="s">
        <v>344</v>
      </c>
      <c r="G70" s="137" t="s">
        <v>321</v>
      </c>
      <c r="H70" s="137" t="s">
        <v>106</v>
      </c>
      <c r="I70" s="9" t="s">
        <v>157</v>
      </c>
      <c r="J70" s="188">
        <v>29181000</v>
      </c>
      <c r="K70" s="138">
        <v>2582290713.991</v>
      </c>
      <c r="L70" s="138">
        <v>103032628.53</v>
      </c>
      <c r="M70" s="138">
        <v>2569264747.59</v>
      </c>
      <c r="N70" s="138">
        <v>42895194.585</v>
      </c>
      <c r="O70" s="138">
        <v>1699777.26</v>
      </c>
      <c r="P70" s="138">
        <v>42467185.911</v>
      </c>
      <c r="Q70" s="9" t="s">
        <v>1154</v>
      </c>
      <c r="R70" s="9" t="s">
        <v>1235</v>
      </c>
      <c r="S70" s="9" t="s">
        <v>1344</v>
      </c>
      <c r="T70" s="9" t="s">
        <v>174</v>
      </c>
      <c r="U70" s="9" t="s">
        <v>1073</v>
      </c>
      <c r="V70" s="139"/>
    </row>
    <row r="71" spans="2:22" ht="13.5">
      <c r="B71" s="7">
        <v>67</v>
      </c>
      <c r="C71" s="9" t="s">
        <v>158</v>
      </c>
      <c r="D71" s="136" t="s">
        <v>1062</v>
      </c>
      <c r="E71" s="136" t="s">
        <v>1018</v>
      </c>
      <c r="F71" s="136" t="s">
        <v>1019</v>
      </c>
      <c r="G71" s="137" t="s">
        <v>1034</v>
      </c>
      <c r="H71" s="137" t="s">
        <v>235</v>
      </c>
      <c r="I71" s="9" t="s">
        <v>98</v>
      </c>
      <c r="J71" s="188">
        <v>400000000</v>
      </c>
      <c r="K71" s="138" t="s">
        <v>97</v>
      </c>
      <c r="L71" s="138">
        <v>12194000000</v>
      </c>
      <c r="M71" s="138">
        <v>12100000000</v>
      </c>
      <c r="N71" s="138" t="s">
        <v>97</v>
      </c>
      <c r="O71" s="138">
        <v>200000000</v>
      </c>
      <c r="P71" s="138">
        <v>200000000</v>
      </c>
      <c r="Q71" s="9" t="s">
        <v>213</v>
      </c>
      <c r="R71" s="9" t="s">
        <v>1237</v>
      </c>
      <c r="S71" s="9" t="s">
        <v>1341</v>
      </c>
      <c r="T71" s="9" t="s">
        <v>209</v>
      </c>
      <c r="U71" s="9" t="s">
        <v>1073</v>
      </c>
      <c r="V71" s="139"/>
    </row>
    <row r="72" spans="2:22" ht="13.5">
      <c r="B72" s="7">
        <v>68</v>
      </c>
      <c r="C72" s="9" t="s">
        <v>158</v>
      </c>
      <c r="D72" s="136" t="s">
        <v>1062</v>
      </c>
      <c r="E72" s="136" t="s">
        <v>1189</v>
      </c>
      <c r="F72" s="136" t="s">
        <v>1190</v>
      </c>
      <c r="G72" s="137" t="s">
        <v>1191</v>
      </c>
      <c r="H72" s="137" t="s">
        <v>659</v>
      </c>
      <c r="I72" s="9" t="s">
        <v>98</v>
      </c>
      <c r="J72" s="188">
        <v>226000000</v>
      </c>
      <c r="K72" s="138" t="s">
        <v>97</v>
      </c>
      <c r="L72" s="138">
        <v>3751000</v>
      </c>
      <c r="M72" s="138">
        <v>13669249000</v>
      </c>
      <c r="N72" s="138" t="s">
        <v>97</v>
      </c>
      <c r="O72" s="138">
        <v>62000</v>
      </c>
      <c r="P72" s="138">
        <v>225938000</v>
      </c>
      <c r="Q72" s="9" t="s">
        <v>138</v>
      </c>
      <c r="R72" s="9" t="s">
        <v>1235</v>
      </c>
      <c r="S72" s="9" t="s">
        <v>1344</v>
      </c>
      <c r="T72" s="9" t="s">
        <v>112</v>
      </c>
      <c r="U72" s="9" t="s">
        <v>1073</v>
      </c>
      <c r="V72" s="139"/>
    </row>
    <row r="73" spans="2:22" ht="13.5">
      <c r="B73" s="7">
        <v>69</v>
      </c>
      <c r="C73" s="9" t="s">
        <v>158</v>
      </c>
      <c r="D73" s="136" t="s">
        <v>1062</v>
      </c>
      <c r="E73" s="136" t="s">
        <v>1192</v>
      </c>
      <c r="F73" s="136" t="s">
        <v>1193</v>
      </c>
      <c r="G73" s="137" t="s">
        <v>1191</v>
      </c>
      <c r="H73" s="137" t="s">
        <v>1194</v>
      </c>
      <c r="I73" s="9" t="s">
        <v>157</v>
      </c>
      <c r="J73" s="188">
        <v>6777000</v>
      </c>
      <c r="K73" s="138" t="s">
        <v>97</v>
      </c>
      <c r="L73" s="138" t="s">
        <v>97</v>
      </c>
      <c r="M73" s="138">
        <v>620568365.33</v>
      </c>
      <c r="N73" s="138" t="s">
        <v>97</v>
      </c>
      <c r="O73" s="138" t="s">
        <v>97</v>
      </c>
      <c r="P73" s="138">
        <v>10257328.353</v>
      </c>
      <c r="Q73" s="9" t="s">
        <v>138</v>
      </c>
      <c r="R73" s="9" t="s">
        <v>1235</v>
      </c>
      <c r="S73" s="9" t="s">
        <v>1344</v>
      </c>
      <c r="T73" s="9" t="s">
        <v>112</v>
      </c>
      <c r="U73" s="9" t="s">
        <v>1073</v>
      </c>
      <c r="V73" s="139"/>
    </row>
    <row r="74" spans="2:22" ht="13.5">
      <c r="B74" s="7">
        <v>70</v>
      </c>
      <c r="C74" s="9" t="s">
        <v>158</v>
      </c>
      <c r="D74" s="136" t="s">
        <v>1062</v>
      </c>
      <c r="E74" s="136" t="s">
        <v>345</v>
      </c>
      <c r="F74" s="136" t="s">
        <v>346</v>
      </c>
      <c r="G74" s="137" t="s">
        <v>347</v>
      </c>
      <c r="H74" s="137" t="s">
        <v>196</v>
      </c>
      <c r="I74" s="9" t="s">
        <v>98</v>
      </c>
      <c r="J74" s="188">
        <v>300000000</v>
      </c>
      <c r="K74" s="138" t="s">
        <v>97</v>
      </c>
      <c r="L74" s="138">
        <v>6097000000</v>
      </c>
      <c r="M74" s="138">
        <v>12100000000</v>
      </c>
      <c r="N74" s="138" t="s">
        <v>97</v>
      </c>
      <c r="O74" s="138">
        <v>100000000</v>
      </c>
      <c r="P74" s="138">
        <v>200000000</v>
      </c>
      <c r="Q74" s="9" t="s">
        <v>213</v>
      </c>
      <c r="R74" s="9" t="s">
        <v>1237</v>
      </c>
      <c r="S74" s="9" t="s">
        <v>1341</v>
      </c>
      <c r="T74" s="9" t="s">
        <v>209</v>
      </c>
      <c r="U74" s="9" t="s">
        <v>1073</v>
      </c>
      <c r="V74" s="139"/>
    </row>
    <row r="75" spans="2:22" ht="13.5">
      <c r="B75" s="7">
        <v>71</v>
      </c>
      <c r="C75" s="9" t="s">
        <v>158</v>
      </c>
      <c r="D75" s="136" t="s">
        <v>1062</v>
      </c>
      <c r="E75" s="136" t="s">
        <v>348</v>
      </c>
      <c r="F75" s="136" t="s">
        <v>349</v>
      </c>
      <c r="G75" s="137" t="s">
        <v>347</v>
      </c>
      <c r="H75" s="137" t="s">
        <v>173</v>
      </c>
      <c r="I75" s="9" t="s">
        <v>157</v>
      </c>
      <c r="J75" s="188">
        <v>13425000</v>
      </c>
      <c r="K75" s="138" t="s">
        <v>97</v>
      </c>
      <c r="L75" s="138">
        <v>1230910129.218</v>
      </c>
      <c r="M75" s="138" t="s">
        <v>97</v>
      </c>
      <c r="N75" s="138" t="s">
        <v>97</v>
      </c>
      <c r="O75" s="138">
        <v>20081000</v>
      </c>
      <c r="P75" s="138" t="s">
        <v>97</v>
      </c>
      <c r="Q75" s="9" t="s">
        <v>213</v>
      </c>
      <c r="R75" s="9" t="s">
        <v>1237</v>
      </c>
      <c r="S75" s="9" t="s">
        <v>1341</v>
      </c>
      <c r="T75" s="9" t="s">
        <v>209</v>
      </c>
      <c r="U75" s="9" t="s">
        <v>1073</v>
      </c>
      <c r="V75" s="139"/>
    </row>
    <row r="76" spans="2:22" ht="13.5">
      <c r="B76" s="7">
        <v>72</v>
      </c>
      <c r="C76" s="9" t="s">
        <v>158</v>
      </c>
      <c r="D76" s="136" t="s">
        <v>1062</v>
      </c>
      <c r="E76" s="136" t="s">
        <v>1195</v>
      </c>
      <c r="F76" s="136" t="s">
        <v>1196</v>
      </c>
      <c r="G76" s="137" t="s">
        <v>1197</v>
      </c>
      <c r="H76" s="137" t="s">
        <v>1198</v>
      </c>
      <c r="I76" s="9" t="s">
        <v>211</v>
      </c>
      <c r="J76" s="188">
        <v>25637827000</v>
      </c>
      <c r="K76" s="138" t="s">
        <v>97</v>
      </c>
      <c r="L76" s="138" t="s">
        <v>97</v>
      </c>
      <c r="M76" s="138">
        <v>12664014806.499</v>
      </c>
      <c r="N76" s="138" t="s">
        <v>97</v>
      </c>
      <c r="O76" s="138" t="s">
        <v>97</v>
      </c>
      <c r="P76" s="138">
        <v>209322558.785</v>
      </c>
      <c r="Q76" s="9" t="s">
        <v>175</v>
      </c>
      <c r="R76" s="9" t="s">
        <v>1235</v>
      </c>
      <c r="S76" s="9" t="s">
        <v>1344</v>
      </c>
      <c r="T76" s="9" t="s">
        <v>166</v>
      </c>
      <c r="U76" s="9" t="s">
        <v>1073</v>
      </c>
      <c r="V76" s="139"/>
    </row>
    <row r="77" spans="2:22" ht="13.5">
      <c r="B77" s="7">
        <v>73</v>
      </c>
      <c r="C77" s="9" t="s">
        <v>158</v>
      </c>
      <c r="D77" s="136" t="s">
        <v>1062</v>
      </c>
      <c r="E77" s="136" t="s">
        <v>1199</v>
      </c>
      <c r="F77" s="136" t="s">
        <v>1200</v>
      </c>
      <c r="G77" s="137" t="s">
        <v>1197</v>
      </c>
      <c r="H77" s="137" t="s">
        <v>1198</v>
      </c>
      <c r="I77" s="9" t="s">
        <v>157</v>
      </c>
      <c r="J77" s="188">
        <v>6743000</v>
      </c>
      <c r="K77" s="138" t="s">
        <v>97</v>
      </c>
      <c r="L77" s="138" t="s">
        <v>97</v>
      </c>
      <c r="M77" s="138">
        <v>617454992.979</v>
      </c>
      <c r="N77" s="138" t="s">
        <v>97</v>
      </c>
      <c r="O77" s="138" t="s">
        <v>97</v>
      </c>
      <c r="P77" s="138">
        <v>10205867.653</v>
      </c>
      <c r="Q77" s="9" t="s">
        <v>175</v>
      </c>
      <c r="R77" s="9" t="s">
        <v>1235</v>
      </c>
      <c r="S77" s="9" t="s">
        <v>1344</v>
      </c>
      <c r="T77" s="9" t="s">
        <v>166</v>
      </c>
      <c r="U77" s="9" t="s">
        <v>1073</v>
      </c>
      <c r="V77" s="139"/>
    </row>
    <row r="78" spans="2:22" ht="13.5">
      <c r="B78" s="7">
        <v>74</v>
      </c>
      <c r="C78" s="9" t="s">
        <v>577</v>
      </c>
      <c r="D78" s="136" t="s">
        <v>1060</v>
      </c>
      <c r="E78" s="136" t="s">
        <v>579</v>
      </c>
      <c r="F78" s="136" t="s">
        <v>580</v>
      </c>
      <c r="G78" s="137" t="s">
        <v>417</v>
      </c>
      <c r="H78" s="137" t="s">
        <v>146</v>
      </c>
      <c r="I78" s="135" t="s">
        <v>572</v>
      </c>
      <c r="J78" s="187">
        <v>231452</v>
      </c>
      <c r="K78" s="138">
        <v>8360965.718</v>
      </c>
      <c r="L78" s="138" t="s">
        <v>97</v>
      </c>
      <c r="M78" s="138">
        <v>9693527.496</v>
      </c>
      <c r="N78" s="138">
        <v>138886.474</v>
      </c>
      <c r="O78" s="138" t="s">
        <v>97</v>
      </c>
      <c r="P78" s="138">
        <v>160223.595</v>
      </c>
      <c r="Q78" s="9" t="s">
        <v>1148</v>
      </c>
      <c r="R78" s="9" t="s">
        <v>1235</v>
      </c>
      <c r="S78" s="9" t="s">
        <v>1344</v>
      </c>
      <c r="T78" s="9" t="s">
        <v>166</v>
      </c>
      <c r="U78" s="9" t="s">
        <v>1074</v>
      </c>
      <c r="V78" s="139"/>
    </row>
    <row r="79" spans="2:22" ht="13.5">
      <c r="B79" s="7">
        <v>75</v>
      </c>
      <c r="C79" s="9" t="s">
        <v>577</v>
      </c>
      <c r="D79" s="136" t="s">
        <v>1060</v>
      </c>
      <c r="E79" s="136" t="s">
        <v>581</v>
      </c>
      <c r="F79" s="136" t="s">
        <v>582</v>
      </c>
      <c r="G79" s="137" t="s">
        <v>583</v>
      </c>
      <c r="H79" s="137" t="s">
        <v>116</v>
      </c>
      <c r="I79" s="135" t="s">
        <v>572</v>
      </c>
      <c r="J79" s="187">
        <v>157148</v>
      </c>
      <c r="K79" s="138">
        <v>6711463.206</v>
      </c>
      <c r="L79" s="138" t="s">
        <v>97</v>
      </c>
      <c r="M79" s="138">
        <v>7781129.037</v>
      </c>
      <c r="N79" s="138">
        <v>111486.1</v>
      </c>
      <c r="O79" s="138" t="s">
        <v>97</v>
      </c>
      <c r="P79" s="138">
        <v>128613.703</v>
      </c>
      <c r="Q79" s="9" t="s">
        <v>1148</v>
      </c>
      <c r="R79" s="9" t="s">
        <v>1235</v>
      </c>
      <c r="S79" s="9" t="s">
        <v>1344</v>
      </c>
      <c r="T79" s="9" t="s">
        <v>166</v>
      </c>
      <c r="U79" s="9" t="s">
        <v>1074</v>
      </c>
      <c r="V79" s="139"/>
    </row>
    <row r="80" spans="2:22" ht="13.5">
      <c r="B80" s="7">
        <v>76</v>
      </c>
      <c r="C80" s="9" t="s">
        <v>577</v>
      </c>
      <c r="D80" s="136" t="s">
        <v>1060</v>
      </c>
      <c r="E80" s="136" t="s">
        <v>584</v>
      </c>
      <c r="F80" s="136" t="s">
        <v>585</v>
      </c>
      <c r="G80" s="137" t="s">
        <v>586</v>
      </c>
      <c r="H80" s="137" t="s">
        <v>587</v>
      </c>
      <c r="I80" s="135" t="s">
        <v>572</v>
      </c>
      <c r="J80" s="187">
        <v>81575</v>
      </c>
      <c r="K80" s="138">
        <v>3062460.275</v>
      </c>
      <c r="L80" s="138">
        <v>679485.677</v>
      </c>
      <c r="M80" s="138">
        <v>2801939.257</v>
      </c>
      <c r="N80" s="138">
        <v>50871.433</v>
      </c>
      <c r="O80" s="138">
        <v>11236.488</v>
      </c>
      <c r="P80" s="138">
        <v>46313.046</v>
      </c>
      <c r="Q80" s="9" t="s">
        <v>1148</v>
      </c>
      <c r="R80" s="9" t="s">
        <v>1235</v>
      </c>
      <c r="S80" s="9" t="s">
        <v>1344</v>
      </c>
      <c r="T80" s="9" t="s">
        <v>166</v>
      </c>
      <c r="U80" s="9" t="s">
        <v>1074</v>
      </c>
      <c r="V80" s="139"/>
    </row>
    <row r="81" spans="2:22" ht="13.5">
      <c r="B81" s="7">
        <v>77</v>
      </c>
      <c r="C81" s="9" t="s">
        <v>588</v>
      </c>
      <c r="D81" s="136" t="s">
        <v>1060</v>
      </c>
      <c r="E81" s="136">
        <v>10014</v>
      </c>
      <c r="F81" s="136" t="s">
        <v>589</v>
      </c>
      <c r="G81" s="137" t="s">
        <v>590</v>
      </c>
      <c r="H81" s="137" t="s">
        <v>146</v>
      </c>
      <c r="I81" s="135" t="s">
        <v>573</v>
      </c>
      <c r="J81" s="187">
        <v>2000000</v>
      </c>
      <c r="K81" s="138">
        <v>67556823.33</v>
      </c>
      <c r="L81" s="138">
        <v>19591952.884</v>
      </c>
      <c r="M81" s="138">
        <v>51415237.01</v>
      </c>
      <c r="N81" s="138">
        <v>1122206.368</v>
      </c>
      <c r="O81" s="138">
        <v>323480.31</v>
      </c>
      <c r="P81" s="138">
        <v>849838.628</v>
      </c>
      <c r="Q81" s="9" t="s">
        <v>591</v>
      </c>
      <c r="R81" s="9" t="s">
        <v>1235</v>
      </c>
      <c r="S81" s="9" t="s">
        <v>1344</v>
      </c>
      <c r="T81" s="9" t="s">
        <v>200</v>
      </c>
      <c r="U81" s="9" t="s">
        <v>1074</v>
      </c>
      <c r="V81" s="139"/>
    </row>
    <row r="82" spans="2:22" ht="13.5">
      <c r="B82" s="7">
        <v>78</v>
      </c>
      <c r="C82" s="9" t="s">
        <v>588</v>
      </c>
      <c r="D82" s="136" t="s">
        <v>1060</v>
      </c>
      <c r="E82" s="136">
        <v>10015</v>
      </c>
      <c r="F82" s="136" t="s">
        <v>592</v>
      </c>
      <c r="G82" s="137" t="s">
        <v>593</v>
      </c>
      <c r="H82" s="137" t="s">
        <v>146</v>
      </c>
      <c r="I82" s="135" t="s">
        <v>573</v>
      </c>
      <c r="J82" s="187">
        <v>6683000</v>
      </c>
      <c r="K82" s="138">
        <v>46131755</v>
      </c>
      <c r="L82" s="138">
        <v>35186830.77</v>
      </c>
      <c r="M82" s="138">
        <v>12115782.905</v>
      </c>
      <c r="N82" s="138">
        <v>766308.223</v>
      </c>
      <c r="O82" s="138">
        <v>579711.773</v>
      </c>
      <c r="P82" s="138">
        <v>200260.874</v>
      </c>
      <c r="Q82" s="9" t="s">
        <v>1201</v>
      </c>
      <c r="R82" s="9" t="s">
        <v>1235</v>
      </c>
      <c r="S82" s="9" t="s">
        <v>1344</v>
      </c>
      <c r="T82" s="9" t="s">
        <v>200</v>
      </c>
      <c r="U82" s="9" t="s">
        <v>1074</v>
      </c>
      <c r="V82" s="139"/>
    </row>
    <row r="83" spans="2:22" ht="13.5">
      <c r="B83" s="7">
        <v>79</v>
      </c>
      <c r="C83" s="9" t="s">
        <v>588</v>
      </c>
      <c r="D83" s="136" t="s">
        <v>1060</v>
      </c>
      <c r="E83" s="136">
        <v>10016</v>
      </c>
      <c r="F83" s="136" t="s">
        <v>594</v>
      </c>
      <c r="G83" s="137" t="s">
        <v>371</v>
      </c>
      <c r="H83" s="137" t="s">
        <v>595</v>
      </c>
      <c r="I83" s="135" t="s">
        <v>573</v>
      </c>
      <c r="J83" s="187">
        <v>5000000</v>
      </c>
      <c r="K83" s="138">
        <v>268438419.691</v>
      </c>
      <c r="L83" s="138" t="s">
        <v>97</v>
      </c>
      <c r="M83" s="138">
        <v>283824357.29</v>
      </c>
      <c r="N83" s="138">
        <v>4459109.962</v>
      </c>
      <c r="O83" s="138" t="s">
        <v>97</v>
      </c>
      <c r="P83" s="138">
        <v>4691311.691</v>
      </c>
      <c r="Q83" s="9" t="s">
        <v>1201</v>
      </c>
      <c r="R83" s="9" t="s">
        <v>1235</v>
      </c>
      <c r="S83" s="9" t="s">
        <v>1344</v>
      </c>
      <c r="T83" s="9" t="s">
        <v>200</v>
      </c>
      <c r="U83" s="9" t="s">
        <v>1074</v>
      </c>
      <c r="V83" s="139"/>
    </row>
    <row r="84" spans="2:22" ht="13.5">
      <c r="B84" s="7">
        <v>80</v>
      </c>
      <c r="C84" s="9" t="s">
        <v>588</v>
      </c>
      <c r="D84" s="136" t="s">
        <v>1060</v>
      </c>
      <c r="E84" s="136">
        <v>10017</v>
      </c>
      <c r="F84" s="136" t="s">
        <v>596</v>
      </c>
      <c r="G84" s="137" t="s">
        <v>597</v>
      </c>
      <c r="H84" s="137" t="s">
        <v>153</v>
      </c>
      <c r="I84" s="135" t="s">
        <v>573</v>
      </c>
      <c r="J84" s="187">
        <v>27038450</v>
      </c>
      <c r="K84" s="138">
        <v>33862110.764</v>
      </c>
      <c r="L84" s="138" t="s">
        <v>97</v>
      </c>
      <c r="M84" s="138">
        <v>35802966.786</v>
      </c>
      <c r="N84" s="138">
        <v>562493.534</v>
      </c>
      <c r="O84" s="138" t="s">
        <v>97</v>
      </c>
      <c r="P84" s="138">
        <v>591784.575</v>
      </c>
      <c r="Q84" s="9" t="s">
        <v>1181</v>
      </c>
      <c r="R84" s="9" t="s">
        <v>1235</v>
      </c>
      <c r="S84" s="9" t="s">
        <v>1344</v>
      </c>
      <c r="T84" s="9" t="s">
        <v>136</v>
      </c>
      <c r="U84" s="9" t="s">
        <v>1074</v>
      </c>
      <c r="V84" s="139"/>
    </row>
    <row r="85" spans="2:22" ht="13.5">
      <c r="B85" s="7">
        <v>81</v>
      </c>
      <c r="C85" s="9" t="s">
        <v>588</v>
      </c>
      <c r="D85" s="136" t="s">
        <v>1060</v>
      </c>
      <c r="E85" s="136">
        <v>10018</v>
      </c>
      <c r="F85" s="136" t="s">
        <v>598</v>
      </c>
      <c r="G85" s="137" t="s">
        <v>599</v>
      </c>
      <c r="H85" s="137" t="s">
        <v>116</v>
      </c>
      <c r="I85" s="135" t="s">
        <v>573</v>
      </c>
      <c r="J85" s="187">
        <v>32000000</v>
      </c>
      <c r="K85" s="138">
        <v>169292783.198</v>
      </c>
      <c r="L85" s="138">
        <v>12310690.351</v>
      </c>
      <c r="M85" s="138">
        <v>166174634.195</v>
      </c>
      <c r="N85" s="138">
        <v>2812172.478</v>
      </c>
      <c r="O85" s="138">
        <v>203247.323</v>
      </c>
      <c r="P85" s="138">
        <v>2746688.169</v>
      </c>
      <c r="Q85" s="9" t="s">
        <v>441</v>
      </c>
      <c r="R85" s="9" t="s">
        <v>1235</v>
      </c>
      <c r="S85" s="9" t="s">
        <v>1344</v>
      </c>
      <c r="T85" s="9" t="s">
        <v>440</v>
      </c>
      <c r="U85" s="9" t="s">
        <v>1074</v>
      </c>
      <c r="V85" s="139"/>
    </row>
    <row r="86" spans="2:22" ht="13.5">
      <c r="B86" s="7">
        <v>82</v>
      </c>
      <c r="C86" s="9" t="s">
        <v>588</v>
      </c>
      <c r="D86" s="136" t="s">
        <v>1060</v>
      </c>
      <c r="E86" s="136">
        <v>10022</v>
      </c>
      <c r="F86" s="136" t="s">
        <v>609</v>
      </c>
      <c r="G86" s="137" t="s">
        <v>606</v>
      </c>
      <c r="H86" s="137" t="s">
        <v>196</v>
      </c>
      <c r="I86" s="135" t="s">
        <v>573</v>
      </c>
      <c r="J86" s="187">
        <v>16500000</v>
      </c>
      <c r="K86" s="138">
        <v>279899198.839</v>
      </c>
      <c r="L86" s="138">
        <v>31043156.372</v>
      </c>
      <c r="M86" s="138">
        <v>262998852.36</v>
      </c>
      <c r="N86" s="138">
        <v>4649488.353</v>
      </c>
      <c r="O86" s="138">
        <v>510087.187</v>
      </c>
      <c r="P86" s="138">
        <v>4347088.469</v>
      </c>
      <c r="Q86" s="9" t="s">
        <v>1202</v>
      </c>
      <c r="R86" s="9" t="s">
        <v>1235</v>
      </c>
      <c r="S86" s="9" t="s">
        <v>1344</v>
      </c>
      <c r="T86" s="9" t="s">
        <v>403</v>
      </c>
      <c r="U86" s="9" t="s">
        <v>1074</v>
      </c>
      <c r="V86" s="139"/>
    </row>
    <row r="87" spans="2:22" ht="13.5">
      <c r="B87" s="7">
        <v>83</v>
      </c>
      <c r="C87" s="9" t="s">
        <v>588</v>
      </c>
      <c r="D87" s="136" t="s">
        <v>1060</v>
      </c>
      <c r="E87" s="136">
        <v>10027</v>
      </c>
      <c r="F87" s="136" t="s">
        <v>610</v>
      </c>
      <c r="G87" s="137" t="s">
        <v>611</v>
      </c>
      <c r="H87" s="137" t="s">
        <v>196</v>
      </c>
      <c r="I87" s="135" t="s">
        <v>573</v>
      </c>
      <c r="J87" s="187">
        <v>8500000</v>
      </c>
      <c r="K87" s="138">
        <v>275975365.201</v>
      </c>
      <c r="L87" s="138">
        <v>95250250.365</v>
      </c>
      <c r="M87" s="138">
        <v>191416944.521</v>
      </c>
      <c r="N87" s="138">
        <v>4584308.392</v>
      </c>
      <c r="O87" s="138">
        <v>1569821.83</v>
      </c>
      <c r="P87" s="138">
        <v>3163916.438</v>
      </c>
      <c r="Q87" s="9" t="s">
        <v>189</v>
      </c>
      <c r="R87" s="9" t="s">
        <v>1235</v>
      </c>
      <c r="S87" s="9" t="s">
        <v>1344</v>
      </c>
      <c r="T87" s="9" t="s">
        <v>188</v>
      </c>
      <c r="U87" s="9" t="s">
        <v>1074</v>
      </c>
      <c r="V87" s="139"/>
    </row>
    <row r="88" spans="2:22" ht="13.5">
      <c r="B88" s="7">
        <v>84</v>
      </c>
      <c r="C88" s="9" t="s">
        <v>588</v>
      </c>
      <c r="D88" s="136" t="s">
        <v>1060</v>
      </c>
      <c r="E88" s="136">
        <v>10028</v>
      </c>
      <c r="F88" s="136" t="s">
        <v>612</v>
      </c>
      <c r="G88" s="137" t="s">
        <v>613</v>
      </c>
      <c r="H88" s="137" t="s">
        <v>196</v>
      </c>
      <c r="I88" s="135" t="s">
        <v>573</v>
      </c>
      <c r="J88" s="187">
        <v>10500000</v>
      </c>
      <c r="K88" s="138">
        <v>510729702.488</v>
      </c>
      <c r="L88" s="138">
        <v>55824685.172</v>
      </c>
      <c r="M88" s="138">
        <v>481990003.584</v>
      </c>
      <c r="N88" s="138">
        <v>8483882.101</v>
      </c>
      <c r="O88" s="138">
        <v>920966.963</v>
      </c>
      <c r="P88" s="138">
        <v>7966776.919</v>
      </c>
      <c r="Q88" s="9" t="s">
        <v>169</v>
      </c>
      <c r="R88" s="9" t="s">
        <v>1235</v>
      </c>
      <c r="S88" s="9" t="s">
        <v>1344</v>
      </c>
      <c r="T88" s="9" t="s">
        <v>168</v>
      </c>
      <c r="U88" s="9" t="s">
        <v>1074</v>
      </c>
      <c r="V88" s="139"/>
    </row>
    <row r="89" spans="2:22" ht="13.5">
      <c r="B89" s="7">
        <v>85</v>
      </c>
      <c r="C89" s="9" t="s">
        <v>588</v>
      </c>
      <c r="D89" s="136" t="s">
        <v>1060</v>
      </c>
      <c r="E89" s="136">
        <v>10030</v>
      </c>
      <c r="F89" s="136" t="s">
        <v>614</v>
      </c>
      <c r="G89" s="137" t="s">
        <v>615</v>
      </c>
      <c r="H89" s="137" t="s">
        <v>380</v>
      </c>
      <c r="I89" s="135" t="s">
        <v>573</v>
      </c>
      <c r="J89" s="187">
        <v>6000000</v>
      </c>
      <c r="K89" s="138">
        <v>322126103.63</v>
      </c>
      <c r="L89" s="138" t="s">
        <v>97</v>
      </c>
      <c r="M89" s="138">
        <v>340589228.748</v>
      </c>
      <c r="N89" s="138">
        <v>5350931.954</v>
      </c>
      <c r="O89" s="138" t="s">
        <v>97</v>
      </c>
      <c r="P89" s="138">
        <v>5629574.029</v>
      </c>
      <c r="Q89" s="9" t="s">
        <v>616</v>
      </c>
      <c r="R89" s="9" t="s">
        <v>1235</v>
      </c>
      <c r="S89" s="9" t="s">
        <v>1344</v>
      </c>
      <c r="T89" s="9" t="s">
        <v>200</v>
      </c>
      <c r="U89" s="9" t="s">
        <v>1074</v>
      </c>
      <c r="V89" s="139"/>
    </row>
    <row r="90" spans="2:22" ht="13.5">
      <c r="B90" s="7">
        <v>86</v>
      </c>
      <c r="C90" s="9" t="s">
        <v>588</v>
      </c>
      <c r="D90" s="136" t="s">
        <v>1060</v>
      </c>
      <c r="E90" s="136" t="s">
        <v>600</v>
      </c>
      <c r="F90" s="136" t="s">
        <v>601</v>
      </c>
      <c r="G90" s="137" t="s">
        <v>602</v>
      </c>
      <c r="H90" s="137" t="s">
        <v>146</v>
      </c>
      <c r="I90" s="135" t="s">
        <v>573</v>
      </c>
      <c r="J90" s="187">
        <v>13200000</v>
      </c>
      <c r="K90" s="138">
        <v>455419039.864</v>
      </c>
      <c r="L90" s="138">
        <v>44002274.675</v>
      </c>
      <c r="M90" s="138">
        <v>435304880.569</v>
      </c>
      <c r="N90" s="138">
        <v>7565100.33</v>
      </c>
      <c r="O90" s="138">
        <v>725754.001</v>
      </c>
      <c r="P90" s="138">
        <v>7195121.993</v>
      </c>
      <c r="Q90" s="9" t="s">
        <v>591</v>
      </c>
      <c r="R90" s="9" t="s">
        <v>1235</v>
      </c>
      <c r="S90" s="9" t="s">
        <v>1344</v>
      </c>
      <c r="T90" s="9" t="s">
        <v>200</v>
      </c>
      <c r="U90" s="9" t="s">
        <v>1074</v>
      </c>
      <c r="V90" s="139"/>
    </row>
    <row r="91" spans="2:22" ht="13.5">
      <c r="B91" s="7">
        <v>87</v>
      </c>
      <c r="C91" s="9" t="s">
        <v>588</v>
      </c>
      <c r="D91" s="136" t="s">
        <v>1060</v>
      </c>
      <c r="E91" s="136" t="s">
        <v>603</v>
      </c>
      <c r="F91" s="136" t="s">
        <v>604</v>
      </c>
      <c r="G91" s="137" t="s">
        <v>605</v>
      </c>
      <c r="H91" s="137" t="s">
        <v>116</v>
      </c>
      <c r="I91" s="135" t="s">
        <v>573</v>
      </c>
      <c r="J91" s="187">
        <v>19000000</v>
      </c>
      <c r="K91" s="138">
        <v>256842470.525</v>
      </c>
      <c r="L91" s="138">
        <v>17663072.804</v>
      </c>
      <c r="M91" s="138">
        <v>252932416.415</v>
      </c>
      <c r="N91" s="138">
        <v>4266486.221</v>
      </c>
      <c r="O91" s="138">
        <v>290930.28</v>
      </c>
      <c r="P91" s="138">
        <v>4180701.098</v>
      </c>
      <c r="Q91" s="9" t="s">
        <v>270</v>
      </c>
      <c r="R91" s="9" t="s">
        <v>1235</v>
      </c>
      <c r="S91" s="9" t="s">
        <v>1344</v>
      </c>
      <c r="T91" s="9" t="s">
        <v>270</v>
      </c>
      <c r="U91" s="9" t="s">
        <v>1074</v>
      </c>
      <c r="V91" s="139"/>
    </row>
    <row r="92" spans="2:22" ht="13.5">
      <c r="B92" s="7">
        <v>88</v>
      </c>
      <c r="C92" s="9" t="s">
        <v>588</v>
      </c>
      <c r="D92" s="136" t="s">
        <v>1060</v>
      </c>
      <c r="E92" s="136" t="s">
        <v>607</v>
      </c>
      <c r="F92" s="136" t="s">
        <v>608</v>
      </c>
      <c r="G92" s="137" t="s">
        <v>444</v>
      </c>
      <c r="H92" s="137" t="s">
        <v>116</v>
      </c>
      <c r="I92" s="135" t="s">
        <v>573</v>
      </c>
      <c r="J92" s="187">
        <v>3620000</v>
      </c>
      <c r="K92" s="138">
        <v>28463492.018</v>
      </c>
      <c r="L92" s="138">
        <v>14662894.389</v>
      </c>
      <c r="M92" s="138">
        <v>14823720.445</v>
      </c>
      <c r="N92" s="138">
        <v>472815.482</v>
      </c>
      <c r="O92" s="138">
        <v>242081.796</v>
      </c>
      <c r="P92" s="138">
        <v>245020.173</v>
      </c>
      <c r="Q92" s="9" t="s">
        <v>1185</v>
      </c>
      <c r="R92" s="9" t="s">
        <v>1235</v>
      </c>
      <c r="S92" s="9" t="s">
        <v>1344</v>
      </c>
      <c r="T92" s="9" t="s">
        <v>188</v>
      </c>
      <c r="U92" s="9" t="s">
        <v>1074</v>
      </c>
      <c r="V92" s="139"/>
    </row>
    <row r="93" spans="2:22" ht="13.5">
      <c r="B93" s="7">
        <v>89</v>
      </c>
      <c r="C93" s="9" t="s">
        <v>570</v>
      </c>
      <c r="D93" s="136" t="s">
        <v>1060</v>
      </c>
      <c r="E93" s="136">
        <v>14001</v>
      </c>
      <c r="F93" s="136" t="s">
        <v>626</v>
      </c>
      <c r="G93" s="137" t="s">
        <v>627</v>
      </c>
      <c r="H93" s="137" t="s">
        <v>116</v>
      </c>
      <c r="I93" s="135" t="s">
        <v>118</v>
      </c>
      <c r="J93" s="187">
        <v>50000000</v>
      </c>
      <c r="K93" s="138">
        <v>283763440.86</v>
      </c>
      <c r="L93" s="138" t="s">
        <v>97</v>
      </c>
      <c r="M93" s="138">
        <v>299402730.375</v>
      </c>
      <c r="N93" s="138">
        <v>4713678.42</v>
      </c>
      <c r="O93" s="138" t="s">
        <v>97</v>
      </c>
      <c r="P93" s="138">
        <v>4948805.461</v>
      </c>
      <c r="Q93" s="9" t="s">
        <v>1203</v>
      </c>
      <c r="R93" s="9" t="s">
        <v>1235</v>
      </c>
      <c r="S93" s="9" t="s">
        <v>1344</v>
      </c>
      <c r="T93" s="9" t="s">
        <v>619</v>
      </c>
      <c r="U93" s="9" t="s">
        <v>1074</v>
      </c>
      <c r="V93" s="139"/>
    </row>
    <row r="94" spans="2:22" ht="13.5">
      <c r="B94" s="7">
        <v>90</v>
      </c>
      <c r="C94" s="9" t="s">
        <v>570</v>
      </c>
      <c r="D94" s="136" t="s">
        <v>1060</v>
      </c>
      <c r="E94" s="136">
        <v>14009</v>
      </c>
      <c r="F94" s="136" t="s">
        <v>628</v>
      </c>
      <c r="G94" s="137" t="s">
        <v>629</v>
      </c>
      <c r="H94" s="137" t="s">
        <v>630</v>
      </c>
      <c r="I94" s="135" t="s">
        <v>118</v>
      </c>
      <c r="J94" s="187">
        <v>30000000</v>
      </c>
      <c r="K94" s="138">
        <v>75268817.204</v>
      </c>
      <c r="L94" s="138" t="s">
        <v>97</v>
      </c>
      <c r="M94" s="138">
        <v>79417169.861</v>
      </c>
      <c r="N94" s="138">
        <v>1250312.578</v>
      </c>
      <c r="O94" s="138" t="s">
        <v>97</v>
      </c>
      <c r="P94" s="138">
        <v>1312680.494</v>
      </c>
      <c r="Q94" s="9" t="s">
        <v>103</v>
      </c>
      <c r="R94" s="9" t="s">
        <v>1312</v>
      </c>
      <c r="S94" s="9" t="s">
        <v>1071</v>
      </c>
      <c r="T94" s="9" t="s">
        <v>1172</v>
      </c>
      <c r="U94" s="9" t="s">
        <v>1074</v>
      </c>
      <c r="V94" s="139"/>
    </row>
    <row r="95" spans="2:22" ht="13.5">
      <c r="B95" s="7">
        <v>91</v>
      </c>
      <c r="C95" s="9" t="s">
        <v>570</v>
      </c>
      <c r="D95" s="136" t="s">
        <v>1060</v>
      </c>
      <c r="E95" s="136">
        <v>14010</v>
      </c>
      <c r="F95" s="136" t="s">
        <v>631</v>
      </c>
      <c r="G95" s="137" t="s">
        <v>632</v>
      </c>
      <c r="H95" s="137" t="s">
        <v>633</v>
      </c>
      <c r="I95" s="135" t="s">
        <v>98</v>
      </c>
      <c r="J95" s="187">
        <v>31000000</v>
      </c>
      <c r="K95" s="138">
        <v>1318380000</v>
      </c>
      <c r="L95" s="138" t="s">
        <v>97</v>
      </c>
      <c r="M95" s="138">
        <v>1324950000</v>
      </c>
      <c r="N95" s="138">
        <v>21900000</v>
      </c>
      <c r="O95" s="138" t="s">
        <v>97</v>
      </c>
      <c r="P95" s="138">
        <v>21900000</v>
      </c>
      <c r="Q95" s="9" t="s">
        <v>108</v>
      </c>
      <c r="R95" s="9" t="s">
        <v>1235</v>
      </c>
      <c r="S95" s="9" t="s">
        <v>1344</v>
      </c>
      <c r="T95" s="9" t="s">
        <v>107</v>
      </c>
      <c r="U95" s="9" t="s">
        <v>1074</v>
      </c>
      <c r="V95" s="139"/>
    </row>
    <row r="96" spans="2:22" ht="13.5">
      <c r="B96" s="7">
        <v>92</v>
      </c>
      <c r="C96" s="9" t="s">
        <v>570</v>
      </c>
      <c r="D96" s="136" t="s">
        <v>1060</v>
      </c>
      <c r="E96" s="136">
        <v>14013</v>
      </c>
      <c r="F96" s="136" t="s">
        <v>1204</v>
      </c>
      <c r="G96" s="137" t="s">
        <v>634</v>
      </c>
      <c r="H96" s="137" t="s">
        <v>380</v>
      </c>
      <c r="I96" s="135" t="s">
        <v>118</v>
      </c>
      <c r="J96" s="187">
        <v>50000000</v>
      </c>
      <c r="K96" s="138">
        <v>376344086.022</v>
      </c>
      <c r="L96" s="138" t="s">
        <v>97</v>
      </c>
      <c r="M96" s="138">
        <v>397085849.304</v>
      </c>
      <c r="N96" s="138">
        <v>6251562.891</v>
      </c>
      <c r="O96" s="138" t="s">
        <v>97</v>
      </c>
      <c r="P96" s="138">
        <v>6563402.468</v>
      </c>
      <c r="Q96" s="9" t="s">
        <v>619</v>
      </c>
      <c r="R96" s="9" t="s">
        <v>1235</v>
      </c>
      <c r="S96" s="9" t="s">
        <v>1344</v>
      </c>
      <c r="T96" s="9" t="s">
        <v>619</v>
      </c>
      <c r="U96" s="9" t="s">
        <v>1074</v>
      </c>
      <c r="V96" s="139"/>
    </row>
    <row r="97" spans="2:22" ht="13.5">
      <c r="B97" s="7">
        <v>93</v>
      </c>
      <c r="C97" s="9" t="s">
        <v>570</v>
      </c>
      <c r="D97" s="136" t="s">
        <v>1060</v>
      </c>
      <c r="E97" s="136">
        <v>14014</v>
      </c>
      <c r="F97" s="136" t="s">
        <v>635</v>
      </c>
      <c r="G97" s="137" t="s">
        <v>636</v>
      </c>
      <c r="H97" s="137" t="s">
        <v>116</v>
      </c>
      <c r="I97" s="135" t="s">
        <v>118</v>
      </c>
      <c r="J97" s="187">
        <v>50000000</v>
      </c>
      <c r="K97" s="138">
        <v>376344086.022</v>
      </c>
      <c r="L97" s="138" t="s">
        <v>97</v>
      </c>
      <c r="M97" s="138">
        <v>397085849.304</v>
      </c>
      <c r="N97" s="138">
        <v>6251562.891</v>
      </c>
      <c r="O97" s="138" t="s">
        <v>97</v>
      </c>
      <c r="P97" s="138">
        <v>6563402.468</v>
      </c>
      <c r="Q97" s="9" t="s">
        <v>619</v>
      </c>
      <c r="R97" s="9" t="s">
        <v>1235</v>
      </c>
      <c r="S97" s="9" t="s">
        <v>1344</v>
      </c>
      <c r="T97" s="9" t="s">
        <v>619</v>
      </c>
      <c r="U97" s="9" t="s">
        <v>1074</v>
      </c>
      <c r="V97" s="139"/>
    </row>
    <row r="98" spans="2:22" ht="13.5">
      <c r="B98" s="7">
        <v>94</v>
      </c>
      <c r="C98" s="9" t="s">
        <v>570</v>
      </c>
      <c r="D98" s="136" t="s">
        <v>1060</v>
      </c>
      <c r="E98" s="136">
        <v>8220010002</v>
      </c>
      <c r="F98" s="136" t="s">
        <v>617</v>
      </c>
      <c r="G98" s="137" t="s">
        <v>110</v>
      </c>
      <c r="H98" s="137" t="s">
        <v>618</v>
      </c>
      <c r="I98" s="135" t="s">
        <v>118</v>
      </c>
      <c r="J98" s="187">
        <v>100000000</v>
      </c>
      <c r="K98" s="138">
        <v>752688172.043</v>
      </c>
      <c r="L98" s="138" t="s">
        <v>97</v>
      </c>
      <c r="M98" s="138">
        <v>794171698.609</v>
      </c>
      <c r="N98" s="138">
        <v>12503125.781</v>
      </c>
      <c r="O98" s="138" t="s">
        <v>97</v>
      </c>
      <c r="P98" s="138">
        <v>13126804.936</v>
      </c>
      <c r="Q98" s="9" t="s">
        <v>1203</v>
      </c>
      <c r="R98" s="9" t="s">
        <v>1235</v>
      </c>
      <c r="S98" s="9" t="s">
        <v>1344</v>
      </c>
      <c r="T98" s="9" t="s">
        <v>619</v>
      </c>
      <c r="U98" s="9" t="s">
        <v>1074</v>
      </c>
      <c r="V98" s="139"/>
    </row>
    <row r="99" spans="1:22" ht="13.5">
      <c r="A99" s="6">
        <f>106-88</f>
        <v>18</v>
      </c>
      <c r="B99" s="7">
        <v>95</v>
      </c>
      <c r="C99" s="9" t="s">
        <v>570</v>
      </c>
      <c r="D99" s="136" t="s">
        <v>1060</v>
      </c>
      <c r="E99" s="136">
        <v>8220060001</v>
      </c>
      <c r="F99" s="136" t="s">
        <v>620</v>
      </c>
      <c r="G99" s="137" t="s">
        <v>621</v>
      </c>
      <c r="H99" s="137" t="s">
        <v>282</v>
      </c>
      <c r="I99" s="135" t="s">
        <v>118</v>
      </c>
      <c r="J99" s="187">
        <v>80000000</v>
      </c>
      <c r="K99" s="138" t="s">
        <v>97</v>
      </c>
      <c r="L99" s="138" t="s">
        <v>97</v>
      </c>
      <c r="M99" s="138">
        <v>635337358.887</v>
      </c>
      <c r="N99" s="138" t="s">
        <v>97</v>
      </c>
      <c r="O99" s="138" t="s">
        <v>97</v>
      </c>
      <c r="P99" s="138">
        <v>10501443.949</v>
      </c>
      <c r="Q99" s="9" t="s">
        <v>103</v>
      </c>
      <c r="R99" s="9" t="s">
        <v>1312</v>
      </c>
      <c r="S99" s="9" t="s">
        <v>1071</v>
      </c>
      <c r="T99" s="9" t="s">
        <v>1172</v>
      </c>
      <c r="U99" s="9" t="s">
        <v>1074</v>
      </c>
      <c r="V99" s="139"/>
    </row>
    <row r="100" spans="2:22" ht="13.5">
      <c r="B100" s="7">
        <v>96</v>
      </c>
      <c r="C100" s="9" t="s">
        <v>570</v>
      </c>
      <c r="D100" s="136" t="s">
        <v>1060</v>
      </c>
      <c r="E100" s="136" t="s">
        <v>622</v>
      </c>
      <c r="F100" s="136" t="s">
        <v>623</v>
      </c>
      <c r="G100" s="137" t="s">
        <v>624</v>
      </c>
      <c r="H100" s="137" t="s">
        <v>625</v>
      </c>
      <c r="I100" s="135" t="s">
        <v>118</v>
      </c>
      <c r="J100" s="187">
        <v>50000000</v>
      </c>
      <c r="K100" s="138">
        <v>376344086.022</v>
      </c>
      <c r="L100" s="138" t="s">
        <v>97</v>
      </c>
      <c r="M100" s="138">
        <v>397085849.304</v>
      </c>
      <c r="N100" s="138">
        <v>6251562.891</v>
      </c>
      <c r="O100" s="138" t="s">
        <v>97</v>
      </c>
      <c r="P100" s="138">
        <v>6563402.468</v>
      </c>
      <c r="Q100" s="9" t="s">
        <v>322</v>
      </c>
      <c r="R100" s="9" t="s">
        <v>1235</v>
      </c>
      <c r="S100" s="9" t="s">
        <v>1344</v>
      </c>
      <c r="T100" s="9" t="s">
        <v>107</v>
      </c>
      <c r="U100" s="9" t="s">
        <v>1074</v>
      </c>
      <c r="V100" s="139"/>
    </row>
    <row r="101" spans="2:22" ht="13.5">
      <c r="B101" s="7">
        <v>97</v>
      </c>
      <c r="C101" s="9" t="s">
        <v>570</v>
      </c>
      <c r="D101" s="136" t="s">
        <v>1062</v>
      </c>
      <c r="E101" s="136">
        <v>2364</v>
      </c>
      <c r="F101" s="136" t="s">
        <v>109</v>
      </c>
      <c r="G101" s="137" t="s">
        <v>110</v>
      </c>
      <c r="H101" s="137" t="s">
        <v>111</v>
      </c>
      <c r="I101" s="9" t="s">
        <v>98</v>
      </c>
      <c r="J101" s="188">
        <v>16310011</v>
      </c>
      <c r="K101" s="138">
        <v>564951751.518</v>
      </c>
      <c r="L101" s="138">
        <v>570023863.731</v>
      </c>
      <c r="M101" s="138" t="s">
        <v>97</v>
      </c>
      <c r="N101" s="138">
        <v>9384580.59</v>
      </c>
      <c r="O101" s="138">
        <v>9384580.59</v>
      </c>
      <c r="P101" s="138" t="s">
        <v>97</v>
      </c>
      <c r="Q101" s="9" t="s">
        <v>113</v>
      </c>
      <c r="R101" s="9" t="s">
        <v>1235</v>
      </c>
      <c r="S101" s="9" t="s">
        <v>1344</v>
      </c>
      <c r="T101" s="9" t="s">
        <v>112</v>
      </c>
      <c r="U101" s="9" t="s">
        <v>1074</v>
      </c>
      <c r="V101" s="139"/>
    </row>
    <row r="102" spans="2:22" ht="13.5">
      <c r="B102" s="7">
        <v>98</v>
      </c>
      <c r="C102" s="9" t="s">
        <v>570</v>
      </c>
      <c r="D102" s="136" t="s">
        <v>1062</v>
      </c>
      <c r="E102" s="136">
        <v>2366</v>
      </c>
      <c r="F102" s="136" t="s">
        <v>114</v>
      </c>
      <c r="G102" s="137" t="s">
        <v>115</v>
      </c>
      <c r="H102" s="137" t="s">
        <v>146</v>
      </c>
      <c r="I102" s="9" t="s">
        <v>98</v>
      </c>
      <c r="J102" s="188">
        <v>85969211</v>
      </c>
      <c r="K102" s="138">
        <v>1456094416.98</v>
      </c>
      <c r="L102" s="138">
        <v>1197906005.436</v>
      </c>
      <c r="M102" s="138">
        <v>269229394.72</v>
      </c>
      <c r="N102" s="138">
        <v>24187614.9</v>
      </c>
      <c r="O102" s="138">
        <v>19737542.26</v>
      </c>
      <c r="P102" s="138">
        <v>4450072.64</v>
      </c>
      <c r="Q102" s="9" t="s">
        <v>117</v>
      </c>
      <c r="R102" s="9" t="s">
        <v>1235</v>
      </c>
      <c r="S102" s="9" t="s">
        <v>1344</v>
      </c>
      <c r="T102" s="9" t="s">
        <v>107</v>
      </c>
      <c r="U102" s="9" t="s">
        <v>1074</v>
      </c>
      <c r="V102" s="139"/>
    </row>
    <row r="103" spans="2:22" ht="13.5">
      <c r="B103" s="7">
        <v>99</v>
      </c>
      <c r="C103" s="9" t="s">
        <v>570</v>
      </c>
      <c r="D103" s="136" t="s">
        <v>1062</v>
      </c>
      <c r="E103" s="136">
        <v>2368</v>
      </c>
      <c r="F103" s="136" t="s">
        <v>119</v>
      </c>
      <c r="G103" s="137" t="s">
        <v>120</v>
      </c>
      <c r="H103" s="137" t="s">
        <v>121</v>
      </c>
      <c r="I103" s="9" t="s">
        <v>118</v>
      </c>
      <c r="J103" s="188">
        <v>1700000000</v>
      </c>
      <c r="K103" s="138">
        <v>9981092223.516</v>
      </c>
      <c r="L103" s="138">
        <v>2137192337.61</v>
      </c>
      <c r="M103" s="138">
        <v>8341970905.421</v>
      </c>
      <c r="N103" s="138">
        <v>165798874.145</v>
      </c>
      <c r="O103" s="138">
        <v>35262950.13</v>
      </c>
      <c r="P103" s="138">
        <v>137883816.619</v>
      </c>
      <c r="Q103" s="9" t="s">
        <v>122</v>
      </c>
      <c r="R103" s="9" t="s">
        <v>1235</v>
      </c>
      <c r="S103" s="9" t="s">
        <v>1344</v>
      </c>
      <c r="T103" s="9" t="s">
        <v>112</v>
      </c>
      <c r="U103" s="9" t="s">
        <v>1074</v>
      </c>
      <c r="V103" s="139"/>
    </row>
    <row r="104" spans="2:22" ht="13.5">
      <c r="B104" s="7">
        <v>100</v>
      </c>
      <c r="C104" s="9" t="s">
        <v>570</v>
      </c>
      <c r="D104" s="136" t="s">
        <v>1062</v>
      </c>
      <c r="E104" s="136">
        <v>2369</v>
      </c>
      <c r="F104" s="136" t="s">
        <v>123</v>
      </c>
      <c r="G104" s="137" t="s">
        <v>120</v>
      </c>
      <c r="H104" s="137" t="s">
        <v>121</v>
      </c>
      <c r="I104" s="9" t="s">
        <v>98</v>
      </c>
      <c r="J104" s="188">
        <v>150000000</v>
      </c>
      <c r="K104" s="138">
        <v>6902532000</v>
      </c>
      <c r="L104" s="138">
        <v>2067803500</v>
      </c>
      <c r="M104" s="138">
        <v>4876905000</v>
      </c>
      <c r="N104" s="138">
        <v>114660000</v>
      </c>
      <c r="O104" s="138">
        <v>34050000</v>
      </c>
      <c r="P104" s="138">
        <v>80610000</v>
      </c>
      <c r="Q104" s="9" t="s">
        <v>122</v>
      </c>
      <c r="R104" s="9" t="s">
        <v>1235</v>
      </c>
      <c r="S104" s="9" t="s">
        <v>1344</v>
      </c>
      <c r="T104" s="9" t="s">
        <v>112</v>
      </c>
      <c r="U104" s="9" t="s">
        <v>1074</v>
      </c>
      <c r="V104" s="139"/>
    </row>
    <row r="105" spans="2:22" ht="13.5">
      <c r="B105" s="7">
        <v>101</v>
      </c>
      <c r="C105" s="9" t="s">
        <v>570</v>
      </c>
      <c r="D105" s="136" t="s">
        <v>1062</v>
      </c>
      <c r="E105" s="136">
        <v>2370</v>
      </c>
      <c r="F105" s="136" t="s">
        <v>1042</v>
      </c>
      <c r="G105" s="137" t="s">
        <v>120</v>
      </c>
      <c r="H105" s="137" t="s">
        <v>121</v>
      </c>
      <c r="I105" s="9" t="s">
        <v>98</v>
      </c>
      <c r="J105" s="188">
        <v>327740000</v>
      </c>
      <c r="K105" s="138">
        <v>19729948000</v>
      </c>
      <c r="L105" s="138" t="s">
        <v>97</v>
      </c>
      <c r="M105" s="138">
        <v>19828270000</v>
      </c>
      <c r="N105" s="138">
        <v>327740000</v>
      </c>
      <c r="O105" s="138" t="s">
        <v>97</v>
      </c>
      <c r="P105" s="138">
        <v>327740000</v>
      </c>
      <c r="Q105" s="9" t="s">
        <v>619</v>
      </c>
      <c r="R105" s="9" t="s">
        <v>1235</v>
      </c>
      <c r="S105" s="9" t="s">
        <v>1344</v>
      </c>
      <c r="T105" s="9" t="s">
        <v>619</v>
      </c>
      <c r="U105" s="9" t="s">
        <v>1074</v>
      </c>
      <c r="V105" s="139"/>
    </row>
    <row r="106" spans="2:22" ht="13.5">
      <c r="B106" s="7">
        <v>102</v>
      </c>
      <c r="C106" s="9" t="s">
        <v>570</v>
      </c>
      <c r="D106" s="136" t="s">
        <v>1062</v>
      </c>
      <c r="E106" s="136">
        <v>2371</v>
      </c>
      <c r="F106" s="136" t="s">
        <v>100</v>
      </c>
      <c r="G106" s="137" t="s">
        <v>101</v>
      </c>
      <c r="H106" s="137" t="s">
        <v>102</v>
      </c>
      <c r="I106" s="9" t="s">
        <v>98</v>
      </c>
      <c r="J106" s="188">
        <v>300000000</v>
      </c>
      <c r="K106" s="138">
        <v>18060000000</v>
      </c>
      <c r="L106" s="138" t="s">
        <v>97</v>
      </c>
      <c r="M106" s="138">
        <v>18150000000</v>
      </c>
      <c r="N106" s="138">
        <v>300000000</v>
      </c>
      <c r="O106" s="138" t="s">
        <v>97</v>
      </c>
      <c r="P106" s="138">
        <v>300000000</v>
      </c>
      <c r="Q106" s="9" t="s">
        <v>103</v>
      </c>
      <c r="R106" s="9" t="s">
        <v>1312</v>
      </c>
      <c r="S106" s="9" t="s">
        <v>1071</v>
      </c>
      <c r="T106" s="9" t="s">
        <v>1172</v>
      </c>
      <c r="U106" s="9" t="s">
        <v>1074</v>
      </c>
      <c r="V106" s="139"/>
    </row>
    <row r="107" spans="2:22" ht="13.5">
      <c r="B107" s="7">
        <v>103</v>
      </c>
      <c r="C107" s="9" t="s">
        <v>570</v>
      </c>
      <c r="D107" s="136" t="s">
        <v>1062</v>
      </c>
      <c r="E107" s="136">
        <v>2372</v>
      </c>
      <c r="F107" s="136" t="s">
        <v>104</v>
      </c>
      <c r="G107" s="137" t="s">
        <v>105</v>
      </c>
      <c r="H107" s="137" t="s">
        <v>106</v>
      </c>
      <c r="I107" s="9" t="s">
        <v>98</v>
      </c>
      <c r="J107" s="188">
        <v>22260000</v>
      </c>
      <c r="K107" s="138">
        <v>1340052000</v>
      </c>
      <c r="L107" s="138" t="s">
        <v>97</v>
      </c>
      <c r="M107" s="138">
        <v>1346730000</v>
      </c>
      <c r="N107" s="138">
        <v>22260000</v>
      </c>
      <c r="O107" s="138" t="s">
        <v>97</v>
      </c>
      <c r="P107" s="138">
        <v>22260000</v>
      </c>
      <c r="Q107" s="9" t="s">
        <v>108</v>
      </c>
      <c r="R107" s="9" t="s">
        <v>1235</v>
      </c>
      <c r="S107" s="9" t="s">
        <v>1344</v>
      </c>
      <c r="T107" s="9" t="s">
        <v>107</v>
      </c>
      <c r="U107" s="9" t="s">
        <v>1074</v>
      </c>
      <c r="V107" s="139"/>
    </row>
    <row r="108" spans="2:22" ht="13.5">
      <c r="B108" s="7">
        <v>104</v>
      </c>
      <c r="C108" s="9" t="s">
        <v>570</v>
      </c>
      <c r="D108" s="136" t="s">
        <v>1062</v>
      </c>
      <c r="E108" s="136">
        <v>2394</v>
      </c>
      <c r="F108" s="136" t="s">
        <v>124</v>
      </c>
      <c r="G108" s="137" t="s">
        <v>125</v>
      </c>
      <c r="H108" s="137" t="s">
        <v>116</v>
      </c>
      <c r="I108" s="9" t="s">
        <v>118</v>
      </c>
      <c r="J108" s="188">
        <v>481400000</v>
      </c>
      <c r="K108" s="138">
        <v>184473935.484</v>
      </c>
      <c r="L108" s="138">
        <v>189281126.267</v>
      </c>
      <c r="M108" s="138" t="s">
        <v>97</v>
      </c>
      <c r="N108" s="138">
        <v>3064351.088</v>
      </c>
      <c r="O108" s="138">
        <v>3116764.799</v>
      </c>
      <c r="P108" s="138" t="s">
        <v>97</v>
      </c>
      <c r="Q108" s="9" t="s">
        <v>108</v>
      </c>
      <c r="R108" s="9" t="s">
        <v>1235</v>
      </c>
      <c r="S108" s="9" t="s">
        <v>1344</v>
      </c>
      <c r="T108" s="9" t="s">
        <v>107</v>
      </c>
      <c r="U108" s="9" t="s">
        <v>1074</v>
      </c>
      <c r="V108" s="139"/>
    </row>
    <row r="109" spans="2:22" ht="13.5">
      <c r="B109" s="7">
        <v>105</v>
      </c>
      <c r="C109" s="9" t="s">
        <v>570</v>
      </c>
      <c r="D109" s="136" t="s">
        <v>1062</v>
      </c>
      <c r="E109" s="136" t="s">
        <v>1297</v>
      </c>
      <c r="F109" s="136" t="s">
        <v>1298</v>
      </c>
      <c r="G109" s="137" t="s">
        <v>1299</v>
      </c>
      <c r="H109" s="137" t="s">
        <v>1300</v>
      </c>
      <c r="I109" s="9" t="s">
        <v>118</v>
      </c>
      <c r="J109" s="188">
        <v>80000000</v>
      </c>
      <c r="K109" s="138" t="s">
        <v>97</v>
      </c>
      <c r="L109" s="138" t="s">
        <v>97</v>
      </c>
      <c r="M109" s="138">
        <v>635337358.887</v>
      </c>
      <c r="N109" s="138" t="s">
        <v>97</v>
      </c>
      <c r="O109" s="138" t="s">
        <v>97</v>
      </c>
      <c r="P109" s="138">
        <v>10501443.949</v>
      </c>
      <c r="Q109" s="9" t="s">
        <v>1301</v>
      </c>
      <c r="R109" s="9" t="s">
        <v>1235</v>
      </c>
      <c r="S109" s="9" t="s">
        <v>1344</v>
      </c>
      <c r="T109" s="9" t="s">
        <v>200</v>
      </c>
      <c r="U109" s="9" t="s">
        <v>1074</v>
      </c>
      <c r="V109" s="139"/>
    </row>
    <row r="110" spans="2:22" ht="13.5">
      <c r="B110" s="7">
        <v>106</v>
      </c>
      <c r="C110" s="9" t="s">
        <v>570</v>
      </c>
      <c r="D110" s="136" t="s">
        <v>1062</v>
      </c>
      <c r="E110" s="136" t="s">
        <v>127</v>
      </c>
      <c r="F110" s="136" t="s">
        <v>128</v>
      </c>
      <c r="G110" s="137" t="s">
        <v>129</v>
      </c>
      <c r="H110" s="137" t="s">
        <v>130</v>
      </c>
      <c r="I110" s="9" t="s">
        <v>98</v>
      </c>
      <c r="J110" s="188">
        <v>47457266</v>
      </c>
      <c r="K110" s="138">
        <v>1108699398.506</v>
      </c>
      <c r="L110" s="138">
        <v>1056686157.724</v>
      </c>
      <c r="M110" s="138">
        <v>59304924.745</v>
      </c>
      <c r="N110" s="138">
        <v>18416933.53</v>
      </c>
      <c r="O110" s="138">
        <v>17436686.84</v>
      </c>
      <c r="P110" s="138">
        <v>980246.69</v>
      </c>
      <c r="Q110" s="9" t="s">
        <v>117</v>
      </c>
      <c r="R110" s="9" t="s">
        <v>1235</v>
      </c>
      <c r="S110" s="9" t="s">
        <v>1344</v>
      </c>
      <c r="T110" s="9" t="s">
        <v>107</v>
      </c>
      <c r="U110" s="9" t="s">
        <v>1074</v>
      </c>
      <c r="V110" s="139"/>
    </row>
    <row r="111" spans="2:22" ht="13.5">
      <c r="B111" s="7">
        <v>107</v>
      </c>
      <c r="C111" s="9" t="s">
        <v>351</v>
      </c>
      <c r="D111" s="136" t="s">
        <v>1062</v>
      </c>
      <c r="E111" s="136">
        <v>18367</v>
      </c>
      <c r="F111" s="136" t="s">
        <v>1205</v>
      </c>
      <c r="G111" s="137" t="s">
        <v>1206</v>
      </c>
      <c r="H111" s="137" t="s">
        <v>130</v>
      </c>
      <c r="I111" s="9" t="s">
        <v>132</v>
      </c>
      <c r="J111" s="188">
        <v>24000000</v>
      </c>
      <c r="K111" s="138">
        <v>71604257.437</v>
      </c>
      <c r="L111" s="138">
        <v>76932799.977</v>
      </c>
      <c r="M111" s="138" t="s">
        <v>97</v>
      </c>
      <c r="N111" s="138">
        <v>1189439.493</v>
      </c>
      <c r="O111" s="138">
        <v>1260780.071</v>
      </c>
      <c r="P111" s="138" t="s">
        <v>97</v>
      </c>
      <c r="Q111" s="9" t="s">
        <v>138</v>
      </c>
      <c r="R111" s="9" t="s">
        <v>1235</v>
      </c>
      <c r="S111" s="9" t="s">
        <v>1344</v>
      </c>
      <c r="T111" s="9" t="s">
        <v>112</v>
      </c>
      <c r="U111" s="9" t="s">
        <v>1073</v>
      </c>
      <c r="V111" s="139"/>
    </row>
    <row r="112" spans="2:22" ht="13.5">
      <c r="B112" s="7">
        <v>108</v>
      </c>
      <c r="C112" s="9" t="s">
        <v>351</v>
      </c>
      <c r="D112" s="136" t="s">
        <v>1062</v>
      </c>
      <c r="E112" s="136">
        <v>19674</v>
      </c>
      <c r="F112" s="136" t="s">
        <v>149</v>
      </c>
      <c r="G112" s="137" t="s">
        <v>350</v>
      </c>
      <c r="H112" s="137" t="s">
        <v>116</v>
      </c>
      <c r="I112" s="9" t="s">
        <v>132</v>
      </c>
      <c r="J112" s="188">
        <v>21000000</v>
      </c>
      <c r="K112" s="138">
        <v>73926458.09</v>
      </c>
      <c r="L112" s="138" t="s">
        <v>97</v>
      </c>
      <c r="M112" s="138">
        <v>79474306.108</v>
      </c>
      <c r="N112" s="138">
        <v>1228014.254</v>
      </c>
      <c r="O112" s="138" t="s">
        <v>97</v>
      </c>
      <c r="P112" s="138">
        <v>1313624.894</v>
      </c>
      <c r="Q112" s="9" t="s">
        <v>138</v>
      </c>
      <c r="R112" s="9" t="s">
        <v>1235</v>
      </c>
      <c r="S112" s="9" t="s">
        <v>1344</v>
      </c>
      <c r="T112" s="9" t="s">
        <v>112</v>
      </c>
      <c r="U112" s="9" t="s">
        <v>1073</v>
      </c>
      <c r="V112" s="139"/>
    </row>
    <row r="113" spans="2:22" ht="13.5">
      <c r="B113" s="7">
        <v>109</v>
      </c>
      <c r="C113" s="9" t="s">
        <v>689</v>
      </c>
      <c r="D113" s="136" t="s">
        <v>1060</v>
      </c>
      <c r="E113" s="136">
        <v>11701</v>
      </c>
      <c r="F113" s="136" t="s">
        <v>690</v>
      </c>
      <c r="G113" s="137" t="s">
        <v>691</v>
      </c>
      <c r="H113" s="137" t="s">
        <v>692</v>
      </c>
      <c r="I113" s="135" t="s">
        <v>132</v>
      </c>
      <c r="J113" s="187">
        <v>4800000</v>
      </c>
      <c r="K113" s="138">
        <v>165994025.065</v>
      </c>
      <c r="L113" s="138" t="s">
        <v>97</v>
      </c>
      <c r="M113" s="138">
        <v>178451129.691</v>
      </c>
      <c r="N113" s="138">
        <v>2757375.832</v>
      </c>
      <c r="O113" s="138" t="s">
        <v>97</v>
      </c>
      <c r="P113" s="138">
        <v>2949605.449</v>
      </c>
      <c r="Q113" s="9" t="s">
        <v>167</v>
      </c>
      <c r="R113" s="9" t="s">
        <v>1235</v>
      </c>
      <c r="S113" s="9" t="s">
        <v>1344</v>
      </c>
      <c r="T113" s="9" t="s">
        <v>166</v>
      </c>
      <c r="U113" s="9" t="s">
        <v>1073</v>
      </c>
      <c r="V113" s="139"/>
    </row>
    <row r="114" spans="2:22" ht="13.5">
      <c r="B114" s="7">
        <v>110</v>
      </c>
      <c r="C114" s="9" t="s">
        <v>689</v>
      </c>
      <c r="D114" s="136" t="s">
        <v>1060</v>
      </c>
      <c r="E114" s="136">
        <v>11705</v>
      </c>
      <c r="F114" s="136" t="s">
        <v>693</v>
      </c>
      <c r="G114" s="137" t="s">
        <v>694</v>
      </c>
      <c r="H114" s="137" t="s">
        <v>11</v>
      </c>
      <c r="I114" s="135" t="s">
        <v>132</v>
      </c>
      <c r="J114" s="187">
        <v>22900000</v>
      </c>
      <c r="K114" s="138">
        <v>1254302479.722</v>
      </c>
      <c r="L114" s="138">
        <v>164873069.1</v>
      </c>
      <c r="M114" s="138">
        <v>1177390579.076</v>
      </c>
      <c r="N114" s="138">
        <v>20835589.364</v>
      </c>
      <c r="O114" s="138">
        <v>2714536.621</v>
      </c>
      <c r="P114" s="138">
        <v>19461001.307</v>
      </c>
      <c r="Q114" s="9" t="s">
        <v>1148</v>
      </c>
      <c r="R114" s="9" t="s">
        <v>1235</v>
      </c>
      <c r="S114" s="9" t="s">
        <v>1344</v>
      </c>
      <c r="T114" s="9" t="s">
        <v>166</v>
      </c>
      <c r="U114" s="9" t="s">
        <v>1073</v>
      </c>
      <c r="V114" s="139"/>
    </row>
    <row r="115" spans="2:22" ht="13.5">
      <c r="B115" s="7">
        <v>111</v>
      </c>
      <c r="C115" s="9" t="s">
        <v>689</v>
      </c>
      <c r="D115" s="136" t="s">
        <v>1060</v>
      </c>
      <c r="E115" s="136">
        <v>11706</v>
      </c>
      <c r="F115" s="136" t="s">
        <v>695</v>
      </c>
      <c r="G115" s="137" t="s">
        <v>696</v>
      </c>
      <c r="H115" s="137" t="s">
        <v>196</v>
      </c>
      <c r="I115" s="135" t="s">
        <v>132</v>
      </c>
      <c r="J115" s="187">
        <v>50000000</v>
      </c>
      <c r="K115" s="138">
        <v>1028697788.281</v>
      </c>
      <c r="L115" s="138" t="s">
        <v>97</v>
      </c>
      <c r="M115" s="138">
        <v>1105896928.263</v>
      </c>
      <c r="N115" s="138">
        <v>17088003.128</v>
      </c>
      <c r="O115" s="138" t="s">
        <v>97</v>
      </c>
      <c r="P115" s="138">
        <v>18279288.07</v>
      </c>
      <c r="Q115" s="9" t="s">
        <v>213</v>
      </c>
      <c r="R115" s="9" t="s">
        <v>1237</v>
      </c>
      <c r="S115" s="9" t="s">
        <v>1341</v>
      </c>
      <c r="T115" s="9" t="s">
        <v>209</v>
      </c>
      <c r="U115" s="9" t="s">
        <v>1073</v>
      </c>
      <c r="V115" s="139"/>
    </row>
    <row r="116" spans="2:22" ht="13.5">
      <c r="B116" s="7">
        <v>112</v>
      </c>
      <c r="C116" s="9" t="s">
        <v>689</v>
      </c>
      <c r="D116" s="136" t="s">
        <v>1060</v>
      </c>
      <c r="E116" s="136">
        <v>11712</v>
      </c>
      <c r="F116" s="136" t="s">
        <v>697</v>
      </c>
      <c r="G116" s="137" t="s">
        <v>698</v>
      </c>
      <c r="H116" s="137" t="s">
        <v>674</v>
      </c>
      <c r="I116" s="135" t="s">
        <v>132</v>
      </c>
      <c r="J116" s="187">
        <v>10000000</v>
      </c>
      <c r="K116" s="138">
        <v>304429163.836</v>
      </c>
      <c r="L116" s="138" t="s">
        <v>97</v>
      </c>
      <c r="M116" s="138">
        <v>327275202.684</v>
      </c>
      <c r="N116" s="138">
        <v>5056962.854</v>
      </c>
      <c r="O116" s="138" t="s">
        <v>97</v>
      </c>
      <c r="P116" s="138">
        <v>5409507.482</v>
      </c>
      <c r="Q116" s="9" t="s">
        <v>699</v>
      </c>
      <c r="R116" s="9" t="s">
        <v>1235</v>
      </c>
      <c r="S116" s="9" t="s">
        <v>1344</v>
      </c>
      <c r="T116" s="9" t="s">
        <v>168</v>
      </c>
      <c r="U116" s="9" t="s">
        <v>1073</v>
      </c>
      <c r="V116" s="139"/>
    </row>
    <row r="117" spans="2:22" ht="13.5">
      <c r="B117" s="7">
        <v>113</v>
      </c>
      <c r="C117" s="9" t="s">
        <v>689</v>
      </c>
      <c r="D117" s="136" t="s">
        <v>1060</v>
      </c>
      <c r="E117" s="136">
        <v>11715</v>
      </c>
      <c r="F117" s="136" t="s">
        <v>700</v>
      </c>
      <c r="G117" s="137" t="s">
        <v>701</v>
      </c>
      <c r="H117" s="137" t="s">
        <v>380</v>
      </c>
      <c r="I117" s="135" t="s">
        <v>132</v>
      </c>
      <c r="J117" s="187">
        <v>25000000</v>
      </c>
      <c r="K117" s="138">
        <v>470509423.414</v>
      </c>
      <c r="L117" s="138" t="s">
        <v>97</v>
      </c>
      <c r="M117" s="138">
        <v>505819038.4</v>
      </c>
      <c r="N117" s="138">
        <v>7815771.153</v>
      </c>
      <c r="O117" s="138" t="s">
        <v>97</v>
      </c>
      <c r="P117" s="138">
        <v>8360645.263</v>
      </c>
      <c r="Q117" s="9" t="s">
        <v>1207</v>
      </c>
      <c r="R117" s="9" t="s">
        <v>1235</v>
      </c>
      <c r="S117" s="9" t="s">
        <v>1344</v>
      </c>
      <c r="T117" s="9" t="s">
        <v>403</v>
      </c>
      <c r="U117" s="9" t="s">
        <v>1073</v>
      </c>
      <c r="V117" s="139"/>
    </row>
    <row r="118" spans="1:22" ht="13.5">
      <c r="A118" s="6">
        <f>121-108</f>
        <v>13</v>
      </c>
      <c r="B118" s="7">
        <v>114</v>
      </c>
      <c r="C118" s="9" t="s">
        <v>689</v>
      </c>
      <c r="D118" s="136" t="s">
        <v>1060</v>
      </c>
      <c r="E118" s="136">
        <v>11717</v>
      </c>
      <c r="F118" s="136" t="s">
        <v>702</v>
      </c>
      <c r="G118" s="137" t="s">
        <v>703</v>
      </c>
      <c r="H118" s="137" t="s">
        <v>704</v>
      </c>
      <c r="I118" s="135" t="s">
        <v>132</v>
      </c>
      <c r="J118" s="187">
        <v>20000000</v>
      </c>
      <c r="K118" s="138">
        <v>19479317.546</v>
      </c>
      <c r="L118" s="138" t="s">
        <v>97</v>
      </c>
      <c r="M118" s="138">
        <v>20941152.673</v>
      </c>
      <c r="N118" s="138">
        <v>323576.703</v>
      </c>
      <c r="O118" s="138" t="s">
        <v>97</v>
      </c>
      <c r="P118" s="138">
        <v>346134.755</v>
      </c>
      <c r="Q118" s="9" t="s">
        <v>699</v>
      </c>
      <c r="R118" s="9" t="s">
        <v>1235</v>
      </c>
      <c r="S118" s="9" t="s">
        <v>1344</v>
      </c>
      <c r="T118" s="9" t="s">
        <v>168</v>
      </c>
      <c r="U118" s="9" t="s">
        <v>1073</v>
      </c>
      <c r="V118" s="139"/>
    </row>
    <row r="119" spans="2:22" ht="13.5">
      <c r="B119" s="7">
        <v>115</v>
      </c>
      <c r="C119" s="9" t="s">
        <v>689</v>
      </c>
      <c r="D119" s="136" t="s">
        <v>1060</v>
      </c>
      <c r="E119" s="136" t="s">
        <v>711</v>
      </c>
      <c r="F119" s="136" t="s">
        <v>712</v>
      </c>
      <c r="G119" s="137" t="s">
        <v>713</v>
      </c>
      <c r="H119" s="137" t="s">
        <v>714</v>
      </c>
      <c r="I119" s="135" t="s">
        <v>132</v>
      </c>
      <c r="J119" s="187">
        <v>20000000</v>
      </c>
      <c r="K119" s="138">
        <v>1512886199.197</v>
      </c>
      <c r="L119" s="138" t="s">
        <v>97</v>
      </c>
      <c r="M119" s="138">
        <v>1626421500.624</v>
      </c>
      <c r="N119" s="138">
        <v>25130999.987</v>
      </c>
      <c r="O119" s="138" t="s">
        <v>97</v>
      </c>
      <c r="P119" s="138">
        <v>26883000.01</v>
      </c>
      <c r="Q119" s="9" t="s">
        <v>699</v>
      </c>
      <c r="R119" s="9" t="s">
        <v>1235</v>
      </c>
      <c r="S119" s="9" t="s">
        <v>1344</v>
      </c>
      <c r="T119" s="9" t="s">
        <v>168</v>
      </c>
      <c r="U119" s="9" t="s">
        <v>1073</v>
      </c>
      <c r="V119" s="139"/>
    </row>
    <row r="120" spans="2:22" ht="13.5">
      <c r="B120" s="7">
        <v>116</v>
      </c>
      <c r="C120" s="9" t="s">
        <v>689</v>
      </c>
      <c r="D120" s="136" t="s">
        <v>1060</v>
      </c>
      <c r="E120" s="136" t="s">
        <v>705</v>
      </c>
      <c r="F120" s="136" t="s">
        <v>706</v>
      </c>
      <c r="G120" s="137" t="s">
        <v>707</v>
      </c>
      <c r="H120" s="137" t="s">
        <v>380</v>
      </c>
      <c r="I120" s="135" t="s">
        <v>132</v>
      </c>
      <c r="J120" s="187">
        <v>25200000</v>
      </c>
      <c r="K120" s="138">
        <v>222180954.328</v>
      </c>
      <c r="L120" s="138" t="s">
        <v>97</v>
      </c>
      <c r="M120" s="138">
        <v>238854635.16</v>
      </c>
      <c r="N120" s="138">
        <v>3690713.527</v>
      </c>
      <c r="O120" s="138" t="s">
        <v>97</v>
      </c>
      <c r="P120" s="138">
        <v>3948010.499</v>
      </c>
      <c r="Q120" s="9" t="s">
        <v>1208</v>
      </c>
      <c r="R120" s="9" t="s">
        <v>1235</v>
      </c>
      <c r="S120" s="9" t="s">
        <v>1344</v>
      </c>
      <c r="T120" s="9" t="s">
        <v>270</v>
      </c>
      <c r="U120" s="9" t="s">
        <v>1073</v>
      </c>
      <c r="V120" s="139"/>
    </row>
    <row r="121" spans="2:22" ht="13.5">
      <c r="B121" s="7">
        <v>117</v>
      </c>
      <c r="C121" s="9" t="s">
        <v>689</v>
      </c>
      <c r="D121" s="136" t="s">
        <v>1060</v>
      </c>
      <c r="E121" s="136" t="s">
        <v>708</v>
      </c>
      <c r="F121" s="136" t="s">
        <v>709</v>
      </c>
      <c r="G121" s="137" t="s">
        <v>710</v>
      </c>
      <c r="H121" s="137" t="s">
        <v>380</v>
      </c>
      <c r="I121" s="135" t="s">
        <v>132</v>
      </c>
      <c r="J121" s="187">
        <v>20000000</v>
      </c>
      <c r="K121" s="138">
        <v>90024066.35</v>
      </c>
      <c r="L121" s="138" t="s">
        <v>97</v>
      </c>
      <c r="M121" s="138">
        <v>96779967.431</v>
      </c>
      <c r="N121" s="138">
        <v>1495416.385</v>
      </c>
      <c r="O121" s="138" t="s">
        <v>97</v>
      </c>
      <c r="P121" s="138">
        <v>1599668.883</v>
      </c>
      <c r="Q121" s="9" t="s">
        <v>699</v>
      </c>
      <c r="R121" s="9" t="s">
        <v>1235</v>
      </c>
      <c r="S121" s="9" t="s">
        <v>1344</v>
      </c>
      <c r="T121" s="9" t="s">
        <v>174</v>
      </c>
      <c r="U121" s="9" t="s">
        <v>1073</v>
      </c>
      <c r="V121" s="139"/>
    </row>
    <row r="122" spans="2:22" ht="13.5">
      <c r="B122" s="7">
        <v>118</v>
      </c>
      <c r="C122" s="9" t="s">
        <v>689</v>
      </c>
      <c r="D122" s="136" t="s">
        <v>1060</v>
      </c>
      <c r="E122" s="136" t="s">
        <v>725</v>
      </c>
      <c r="F122" s="136" t="s">
        <v>726</v>
      </c>
      <c r="G122" s="137" t="s">
        <v>727</v>
      </c>
      <c r="H122" s="137" t="s">
        <v>728</v>
      </c>
      <c r="I122" s="135" t="s">
        <v>132</v>
      </c>
      <c r="J122" s="187">
        <v>39000000</v>
      </c>
      <c r="K122" s="138" t="s">
        <v>97</v>
      </c>
      <c r="L122" s="138" t="s">
        <v>97</v>
      </c>
      <c r="M122" s="138">
        <v>3171521926.218</v>
      </c>
      <c r="N122" s="138" t="s">
        <v>97</v>
      </c>
      <c r="O122" s="138" t="s">
        <v>97</v>
      </c>
      <c r="P122" s="138">
        <v>52421850.02</v>
      </c>
      <c r="Q122" s="9" t="s">
        <v>1144</v>
      </c>
      <c r="R122" s="9" t="s">
        <v>1237</v>
      </c>
      <c r="S122" s="9" t="s">
        <v>1341</v>
      </c>
      <c r="T122" s="9" t="s">
        <v>209</v>
      </c>
      <c r="U122" s="9" t="s">
        <v>1073</v>
      </c>
      <c r="V122" s="139"/>
    </row>
    <row r="123" spans="2:22" ht="13.5">
      <c r="B123" s="7">
        <v>119</v>
      </c>
      <c r="C123" s="9" t="s">
        <v>689</v>
      </c>
      <c r="D123" s="136" t="s">
        <v>1060</v>
      </c>
      <c r="E123" s="136" t="s">
        <v>715</v>
      </c>
      <c r="F123" s="136" t="s">
        <v>716</v>
      </c>
      <c r="G123" s="137" t="s">
        <v>717</v>
      </c>
      <c r="H123" s="137" t="s">
        <v>196</v>
      </c>
      <c r="I123" s="135" t="s">
        <v>132</v>
      </c>
      <c r="J123" s="187">
        <v>5000000</v>
      </c>
      <c r="K123" s="138">
        <v>143611932.768</v>
      </c>
      <c r="L123" s="138" t="s">
        <v>97</v>
      </c>
      <c r="M123" s="138">
        <v>154389362.084</v>
      </c>
      <c r="N123" s="138">
        <v>2385580.279</v>
      </c>
      <c r="O123" s="138" t="s">
        <v>97</v>
      </c>
      <c r="P123" s="138">
        <v>2551890.282</v>
      </c>
      <c r="Q123" s="9" t="s">
        <v>388</v>
      </c>
      <c r="R123" s="9" t="s">
        <v>1235</v>
      </c>
      <c r="S123" s="9" t="s">
        <v>1344</v>
      </c>
      <c r="T123" s="9" t="s">
        <v>278</v>
      </c>
      <c r="U123" s="9" t="s">
        <v>1073</v>
      </c>
      <c r="V123" s="139"/>
    </row>
    <row r="124" spans="2:22" ht="13.5">
      <c r="B124" s="7">
        <v>120</v>
      </c>
      <c r="C124" s="9" t="s">
        <v>689</v>
      </c>
      <c r="D124" s="136" t="s">
        <v>1060</v>
      </c>
      <c r="E124" s="136" t="s">
        <v>718</v>
      </c>
      <c r="F124" s="136" t="s">
        <v>719</v>
      </c>
      <c r="G124" s="137" t="s">
        <v>720</v>
      </c>
      <c r="H124" s="137" t="s">
        <v>196</v>
      </c>
      <c r="I124" s="135" t="s">
        <v>132</v>
      </c>
      <c r="J124" s="187">
        <v>970000</v>
      </c>
      <c r="K124" s="138">
        <v>17270428.051</v>
      </c>
      <c r="L124" s="138" t="s">
        <v>97</v>
      </c>
      <c r="M124" s="138">
        <v>18566495.961</v>
      </c>
      <c r="N124" s="138">
        <v>286884.187</v>
      </c>
      <c r="O124" s="138" t="s">
        <v>97</v>
      </c>
      <c r="P124" s="138">
        <v>306884.231</v>
      </c>
      <c r="Q124" s="9" t="s">
        <v>213</v>
      </c>
      <c r="R124" s="9" t="s">
        <v>1235</v>
      </c>
      <c r="S124" s="9" t="s">
        <v>1344</v>
      </c>
      <c r="T124" s="9" t="s">
        <v>174</v>
      </c>
      <c r="U124" s="9" t="s">
        <v>1073</v>
      </c>
      <c r="V124" s="139"/>
    </row>
    <row r="125" spans="2:22" ht="13.5">
      <c r="B125" s="7">
        <v>121</v>
      </c>
      <c r="C125" s="9" t="s">
        <v>689</v>
      </c>
      <c r="D125" s="136" t="s">
        <v>1060</v>
      </c>
      <c r="E125" s="136" t="s">
        <v>721</v>
      </c>
      <c r="F125" s="136" t="s">
        <v>722</v>
      </c>
      <c r="G125" s="137" t="s">
        <v>723</v>
      </c>
      <c r="H125" s="137" t="s">
        <v>681</v>
      </c>
      <c r="I125" s="135" t="s">
        <v>132</v>
      </c>
      <c r="J125" s="187">
        <v>5000000</v>
      </c>
      <c r="K125" s="138" t="s">
        <v>97</v>
      </c>
      <c r="L125" s="138" t="s">
        <v>97</v>
      </c>
      <c r="M125" s="138">
        <v>406605375.156</v>
      </c>
      <c r="N125" s="138" t="s">
        <v>97</v>
      </c>
      <c r="O125" s="138" t="s">
        <v>97</v>
      </c>
      <c r="P125" s="138">
        <v>6720750.003</v>
      </c>
      <c r="Q125" s="9" t="s">
        <v>724</v>
      </c>
      <c r="R125" s="9" t="s">
        <v>1235</v>
      </c>
      <c r="S125" s="9" t="s">
        <v>1344</v>
      </c>
      <c r="T125" s="9" t="s">
        <v>817</v>
      </c>
      <c r="U125" s="9" t="s">
        <v>1073</v>
      </c>
      <c r="V125" s="139"/>
    </row>
    <row r="126" spans="2:22" ht="13.5">
      <c r="B126" s="7">
        <v>122</v>
      </c>
      <c r="C126" s="9" t="s">
        <v>1024</v>
      </c>
      <c r="D126" s="136" t="s">
        <v>1062</v>
      </c>
      <c r="E126" s="136" t="s">
        <v>1056</v>
      </c>
      <c r="F126" s="136" t="s">
        <v>1057</v>
      </c>
      <c r="G126" s="137" t="s">
        <v>1209</v>
      </c>
      <c r="H126" s="137" t="s">
        <v>116</v>
      </c>
      <c r="I126" s="9" t="s">
        <v>132</v>
      </c>
      <c r="J126" s="188">
        <v>11623820.54</v>
      </c>
      <c r="K126" s="138">
        <v>45875693.007</v>
      </c>
      <c r="L126" s="138" t="s">
        <v>97</v>
      </c>
      <c r="M126" s="138">
        <v>49318457.331</v>
      </c>
      <c r="N126" s="138">
        <v>762054.701</v>
      </c>
      <c r="O126" s="138" t="s">
        <v>97</v>
      </c>
      <c r="P126" s="138">
        <v>815181.113</v>
      </c>
      <c r="Q126" s="9" t="s">
        <v>138</v>
      </c>
      <c r="R126" s="9" t="s">
        <v>1235</v>
      </c>
      <c r="S126" s="9" t="s">
        <v>1344</v>
      </c>
      <c r="T126" s="9" t="s">
        <v>112</v>
      </c>
      <c r="U126" s="9" t="s">
        <v>1074</v>
      </c>
      <c r="V126" s="139"/>
    </row>
    <row r="127" spans="2:22" ht="13.5">
      <c r="B127" s="7">
        <v>123</v>
      </c>
      <c r="C127" s="9" t="s">
        <v>1024</v>
      </c>
      <c r="D127" s="136" t="s">
        <v>1062</v>
      </c>
      <c r="E127" s="136" t="s">
        <v>1054</v>
      </c>
      <c r="F127" s="136" t="s">
        <v>1055</v>
      </c>
      <c r="G127" s="137" t="s">
        <v>1210</v>
      </c>
      <c r="H127" s="137" t="s">
        <v>146</v>
      </c>
      <c r="I127" s="9" t="s">
        <v>132</v>
      </c>
      <c r="J127" s="188">
        <v>19764039.63</v>
      </c>
      <c r="K127" s="138">
        <v>310478609.504</v>
      </c>
      <c r="L127" s="138">
        <v>260429086.624</v>
      </c>
      <c r="M127" s="138">
        <v>68602296.254</v>
      </c>
      <c r="N127" s="138">
        <v>5157451.986</v>
      </c>
      <c r="O127" s="138">
        <v>4285204.056</v>
      </c>
      <c r="P127" s="138">
        <v>1133922.252</v>
      </c>
      <c r="Q127" s="9" t="s">
        <v>1066</v>
      </c>
      <c r="R127" s="9" t="s">
        <v>1235</v>
      </c>
      <c r="S127" s="9" t="s">
        <v>1344</v>
      </c>
      <c r="T127" s="9" t="s">
        <v>205</v>
      </c>
      <c r="U127" s="9" t="s">
        <v>1074</v>
      </c>
      <c r="V127" s="139"/>
    </row>
    <row r="128" spans="2:22" ht="13.5">
      <c r="B128" s="7">
        <v>124</v>
      </c>
      <c r="C128" s="9" t="s">
        <v>1024</v>
      </c>
      <c r="D128" s="136" t="s">
        <v>1062</v>
      </c>
      <c r="E128" s="136" t="s">
        <v>1025</v>
      </c>
      <c r="F128" s="136" t="s">
        <v>1026</v>
      </c>
      <c r="G128" s="137" t="s">
        <v>1173</v>
      </c>
      <c r="H128" s="137" t="s">
        <v>146</v>
      </c>
      <c r="I128" s="9" t="s">
        <v>132</v>
      </c>
      <c r="J128" s="188">
        <v>40000000</v>
      </c>
      <c r="K128" s="138" t="s">
        <v>97</v>
      </c>
      <c r="L128" s="138">
        <v>1952589263.65</v>
      </c>
      <c r="M128" s="138">
        <v>1292968564.383</v>
      </c>
      <c r="N128" s="138" t="s">
        <v>97</v>
      </c>
      <c r="O128" s="138">
        <v>32207004.23</v>
      </c>
      <c r="P128" s="138">
        <v>21371381.229</v>
      </c>
      <c r="Q128" s="9" t="s">
        <v>103</v>
      </c>
      <c r="R128" s="9" t="s">
        <v>1312</v>
      </c>
      <c r="S128" s="9" t="s">
        <v>1071</v>
      </c>
      <c r="T128" s="9" t="s">
        <v>1172</v>
      </c>
      <c r="U128" s="9" t="s">
        <v>1074</v>
      </c>
      <c r="V128" s="139"/>
    </row>
    <row r="129" spans="2:22" ht="13.5">
      <c r="B129" s="7">
        <v>125</v>
      </c>
      <c r="C129" s="9" t="s">
        <v>137</v>
      </c>
      <c r="D129" s="136" t="s">
        <v>1060</v>
      </c>
      <c r="E129" s="136">
        <v>10201</v>
      </c>
      <c r="F129" s="136" t="s">
        <v>637</v>
      </c>
      <c r="G129" s="137" t="s">
        <v>638</v>
      </c>
      <c r="H129" s="137" t="s">
        <v>196</v>
      </c>
      <c r="I129" s="135" t="s">
        <v>132</v>
      </c>
      <c r="J129" s="187">
        <v>10225838</v>
      </c>
      <c r="K129" s="138">
        <v>2612389.104</v>
      </c>
      <c r="L129" s="138">
        <v>1815832.082</v>
      </c>
      <c r="M129" s="138">
        <v>918653.283</v>
      </c>
      <c r="N129" s="138">
        <v>43395.168</v>
      </c>
      <c r="O129" s="138">
        <v>30004.861</v>
      </c>
      <c r="P129" s="138">
        <v>15184.352</v>
      </c>
      <c r="Q129" s="9" t="s">
        <v>1154</v>
      </c>
      <c r="R129" s="9" t="s">
        <v>1235</v>
      </c>
      <c r="S129" s="9" t="s">
        <v>1344</v>
      </c>
      <c r="T129" s="9" t="s">
        <v>136</v>
      </c>
      <c r="U129" s="9" t="s">
        <v>1074</v>
      </c>
      <c r="V129" s="139"/>
    </row>
    <row r="130" spans="2:22" ht="13.5">
      <c r="B130" s="7">
        <v>126</v>
      </c>
      <c r="C130" s="9" t="s">
        <v>137</v>
      </c>
      <c r="D130" s="136" t="s">
        <v>1060</v>
      </c>
      <c r="E130" s="136">
        <v>10202</v>
      </c>
      <c r="F130" s="136" t="s">
        <v>639</v>
      </c>
      <c r="G130" s="137" t="s">
        <v>640</v>
      </c>
      <c r="H130" s="137" t="s">
        <v>196</v>
      </c>
      <c r="I130" s="135" t="s">
        <v>132</v>
      </c>
      <c r="J130" s="187">
        <v>15850048</v>
      </c>
      <c r="K130" s="138">
        <v>1414851.173</v>
      </c>
      <c r="L130" s="138" t="s">
        <v>97</v>
      </c>
      <c r="M130" s="138">
        <v>1521029.387</v>
      </c>
      <c r="N130" s="138">
        <v>23502.511</v>
      </c>
      <c r="O130" s="138" t="s">
        <v>97</v>
      </c>
      <c r="P130" s="138">
        <v>25140.982</v>
      </c>
      <c r="Q130" s="9" t="s">
        <v>292</v>
      </c>
      <c r="R130" s="9" t="s">
        <v>1235</v>
      </c>
      <c r="S130" s="9" t="s">
        <v>1344</v>
      </c>
      <c r="T130" s="9" t="s">
        <v>188</v>
      </c>
      <c r="U130" s="9" t="s">
        <v>1074</v>
      </c>
      <c r="V130" s="139"/>
    </row>
    <row r="131" spans="2:22" ht="13.5">
      <c r="B131" s="7">
        <v>127</v>
      </c>
      <c r="C131" s="9" t="s">
        <v>137</v>
      </c>
      <c r="D131" s="136" t="s">
        <v>1060</v>
      </c>
      <c r="E131" s="136">
        <v>10203</v>
      </c>
      <c r="F131" s="136" t="s">
        <v>641</v>
      </c>
      <c r="G131" s="137" t="s">
        <v>642</v>
      </c>
      <c r="H131" s="137" t="s">
        <v>196</v>
      </c>
      <c r="I131" s="135" t="s">
        <v>132</v>
      </c>
      <c r="J131" s="187">
        <v>5112919</v>
      </c>
      <c r="K131" s="138">
        <v>1106903.188</v>
      </c>
      <c r="L131" s="138" t="s">
        <v>97</v>
      </c>
      <c r="M131" s="138">
        <v>1189971.291</v>
      </c>
      <c r="N131" s="138">
        <v>18387.096</v>
      </c>
      <c r="O131" s="138" t="s">
        <v>97</v>
      </c>
      <c r="P131" s="138">
        <v>19668.947</v>
      </c>
      <c r="Q131" s="9" t="s">
        <v>167</v>
      </c>
      <c r="R131" s="9" t="s">
        <v>1235</v>
      </c>
      <c r="S131" s="9" t="s">
        <v>1344</v>
      </c>
      <c r="T131" s="9" t="s">
        <v>168</v>
      </c>
      <c r="U131" s="9" t="s">
        <v>1074</v>
      </c>
      <c r="V131" s="139"/>
    </row>
    <row r="132" spans="2:22" ht="13.5">
      <c r="B132" s="7">
        <v>128</v>
      </c>
      <c r="C132" s="9" t="s">
        <v>137</v>
      </c>
      <c r="D132" s="136" t="s">
        <v>1060</v>
      </c>
      <c r="E132" s="136">
        <v>10208</v>
      </c>
      <c r="F132" s="136" t="s">
        <v>643</v>
      </c>
      <c r="G132" s="137" t="s">
        <v>644</v>
      </c>
      <c r="H132" s="137" t="s">
        <v>196</v>
      </c>
      <c r="I132" s="135" t="s">
        <v>132</v>
      </c>
      <c r="J132" s="187">
        <v>24542010</v>
      </c>
      <c r="K132" s="138">
        <v>667462849.081</v>
      </c>
      <c r="L132" s="138" t="s">
        <v>97</v>
      </c>
      <c r="M132" s="138">
        <v>717552932.395</v>
      </c>
      <c r="N132" s="138">
        <v>11087422.742</v>
      </c>
      <c r="O132" s="138" t="s">
        <v>97</v>
      </c>
      <c r="P132" s="138">
        <v>11860379.048</v>
      </c>
      <c r="Q132" s="9" t="s">
        <v>1184</v>
      </c>
      <c r="R132" s="9" t="s">
        <v>1235</v>
      </c>
      <c r="S132" s="9" t="s">
        <v>1344</v>
      </c>
      <c r="T132" s="9" t="s">
        <v>188</v>
      </c>
      <c r="U132" s="9" t="s">
        <v>1074</v>
      </c>
      <c r="V132" s="139"/>
    </row>
    <row r="133" spans="2:22" ht="13.5">
      <c r="B133" s="7">
        <v>129</v>
      </c>
      <c r="C133" s="9" t="s">
        <v>137</v>
      </c>
      <c r="D133" s="136" t="s">
        <v>1060</v>
      </c>
      <c r="E133" s="136">
        <v>10209</v>
      </c>
      <c r="F133" s="136" t="s">
        <v>12</v>
      </c>
      <c r="G133" s="137" t="s">
        <v>13</v>
      </c>
      <c r="H133" s="137" t="s">
        <v>14</v>
      </c>
      <c r="I133" s="135" t="s">
        <v>15</v>
      </c>
      <c r="J133" s="187">
        <v>7150000</v>
      </c>
      <c r="K133" s="138">
        <v>142483684.587</v>
      </c>
      <c r="L133" s="138" t="s">
        <v>97</v>
      </c>
      <c r="M133" s="138">
        <v>145085436.55</v>
      </c>
      <c r="N133" s="138">
        <v>2366838.614</v>
      </c>
      <c r="O133" s="138" t="s">
        <v>97</v>
      </c>
      <c r="P133" s="138">
        <v>2398106.389</v>
      </c>
      <c r="Q133" s="9" t="s">
        <v>270</v>
      </c>
      <c r="R133" s="9" t="s">
        <v>1235</v>
      </c>
      <c r="S133" s="9" t="s">
        <v>1344</v>
      </c>
      <c r="T133" s="9" t="s">
        <v>270</v>
      </c>
      <c r="U133" s="9" t="s">
        <v>1074</v>
      </c>
      <c r="V133" s="139"/>
    </row>
    <row r="134" spans="2:22" ht="13.5">
      <c r="B134" s="7">
        <v>130</v>
      </c>
      <c r="C134" s="9" t="s">
        <v>137</v>
      </c>
      <c r="D134" s="136" t="s">
        <v>1060</v>
      </c>
      <c r="E134" s="136">
        <v>10211</v>
      </c>
      <c r="F134" s="136" t="s">
        <v>16</v>
      </c>
      <c r="G134" s="137" t="s">
        <v>17</v>
      </c>
      <c r="H134" s="137" t="s">
        <v>625</v>
      </c>
      <c r="I134" s="135" t="s">
        <v>15</v>
      </c>
      <c r="J134" s="187">
        <v>30000000</v>
      </c>
      <c r="K134" s="138">
        <v>14323969.064</v>
      </c>
      <c r="L134" s="138" t="s">
        <v>97</v>
      </c>
      <c r="M134" s="138">
        <v>14585524.728</v>
      </c>
      <c r="N134" s="138">
        <v>237939.685</v>
      </c>
      <c r="O134" s="138" t="s">
        <v>97</v>
      </c>
      <c r="P134" s="138">
        <v>241083.053</v>
      </c>
      <c r="Q134" s="9" t="s">
        <v>18</v>
      </c>
      <c r="R134" s="9" t="s">
        <v>1235</v>
      </c>
      <c r="S134" s="9" t="s">
        <v>1344</v>
      </c>
      <c r="T134" s="9" t="s">
        <v>649</v>
      </c>
      <c r="U134" s="9" t="s">
        <v>1074</v>
      </c>
      <c r="V134" s="139"/>
    </row>
    <row r="135" spans="2:22" ht="13.5">
      <c r="B135" s="7">
        <v>131</v>
      </c>
      <c r="C135" s="9" t="s">
        <v>137</v>
      </c>
      <c r="D135" s="136" t="s">
        <v>1060</v>
      </c>
      <c r="E135" s="136">
        <v>10212</v>
      </c>
      <c r="F135" s="136" t="s">
        <v>645</v>
      </c>
      <c r="G135" s="137" t="s">
        <v>646</v>
      </c>
      <c r="H135" s="137" t="s">
        <v>196</v>
      </c>
      <c r="I135" s="135" t="s">
        <v>132</v>
      </c>
      <c r="J135" s="187">
        <v>20400546</v>
      </c>
      <c r="K135" s="138">
        <v>80047034.22</v>
      </c>
      <c r="L135" s="138" t="s">
        <v>97</v>
      </c>
      <c r="M135" s="138">
        <v>86054203.935</v>
      </c>
      <c r="N135" s="138">
        <v>1329684.954</v>
      </c>
      <c r="O135" s="138" t="s">
        <v>97</v>
      </c>
      <c r="P135" s="138">
        <v>1422383.536</v>
      </c>
      <c r="Q135" s="9" t="s">
        <v>167</v>
      </c>
      <c r="R135" s="9" t="s">
        <v>1235</v>
      </c>
      <c r="S135" s="9" t="s">
        <v>1344</v>
      </c>
      <c r="T135" s="9" t="s">
        <v>168</v>
      </c>
      <c r="U135" s="9" t="s">
        <v>1074</v>
      </c>
      <c r="V135" s="139"/>
    </row>
    <row r="136" spans="2:22" ht="13.5">
      <c r="B136" s="7">
        <v>132</v>
      </c>
      <c r="C136" s="9" t="s">
        <v>137</v>
      </c>
      <c r="D136" s="136" t="s">
        <v>1060</v>
      </c>
      <c r="E136" s="136">
        <v>10213</v>
      </c>
      <c r="F136" s="136" t="s">
        <v>647</v>
      </c>
      <c r="G136" s="137" t="s">
        <v>648</v>
      </c>
      <c r="H136" s="137" t="s">
        <v>196</v>
      </c>
      <c r="I136" s="135" t="s">
        <v>132</v>
      </c>
      <c r="J136" s="187">
        <v>4090335</v>
      </c>
      <c r="K136" s="138">
        <v>7571995.427</v>
      </c>
      <c r="L136" s="138" t="s">
        <v>97</v>
      </c>
      <c r="M136" s="138">
        <v>8140239.611</v>
      </c>
      <c r="N136" s="138">
        <v>125780.655</v>
      </c>
      <c r="O136" s="138" t="s">
        <v>97</v>
      </c>
      <c r="P136" s="138">
        <v>134549.415</v>
      </c>
      <c r="Q136" s="9" t="s">
        <v>333</v>
      </c>
      <c r="R136" s="9" t="s">
        <v>1235</v>
      </c>
      <c r="S136" s="9" t="s">
        <v>1344</v>
      </c>
      <c r="T136" s="9" t="s">
        <v>649</v>
      </c>
      <c r="U136" s="9" t="s">
        <v>1074</v>
      </c>
      <c r="V136" s="139"/>
    </row>
    <row r="137" spans="2:22" ht="13.5">
      <c r="B137" s="7">
        <v>133</v>
      </c>
      <c r="C137" s="9" t="s">
        <v>137</v>
      </c>
      <c r="D137" s="136" t="s">
        <v>1060</v>
      </c>
      <c r="E137" s="136">
        <v>10214</v>
      </c>
      <c r="F137" s="136" t="s">
        <v>650</v>
      </c>
      <c r="G137" s="137" t="s">
        <v>651</v>
      </c>
      <c r="H137" s="137" t="s">
        <v>196</v>
      </c>
      <c r="I137" s="135" t="s">
        <v>132</v>
      </c>
      <c r="J137" s="187">
        <v>1533876</v>
      </c>
      <c r="K137" s="138">
        <v>1076494.175</v>
      </c>
      <c r="L137" s="138" t="s">
        <v>97</v>
      </c>
      <c r="M137" s="138">
        <v>1157280.219</v>
      </c>
      <c r="N137" s="138">
        <v>17881.963</v>
      </c>
      <c r="O137" s="138" t="s">
        <v>97</v>
      </c>
      <c r="P137" s="138">
        <v>19128.599</v>
      </c>
      <c r="Q137" s="9" t="s">
        <v>333</v>
      </c>
      <c r="R137" s="9" t="s">
        <v>1235</v>
      </c>
      <c r="S137" s="9" t="s">
        <v>1344</v>
      </c>
      <c r="T137" s="9" t="s">
        <v>649</v>
      </c>
      <c r="U137" s="9" t="s">
        <v>1074</v>
      </c>
      <c r="V137" s="139"/>
    </row>
    <row r="138" spans="2:22" ht="13.5">
      <c r="B138" s="7">
        <v>134</v>
      </c>
      <c r="C138" s="9" t="s">
        <v>137</v>
      </c>
      <c r="D138" s="136" t="s">
        <v>1060</v>
      </c>
      <c r="E138" s="136">
        <v>10215</v>
      </c>
      <c r="F138" s="136" t="s">
        <v>652</v>
      </c>
      <c r="G138" s="137" t="s">
        <v>653</v>
      </c>
      <c r="H138" s="137" t="s">
        <v>196</v>
      </c>
      <c r="I138" s="135" t="s">
        <v>132</v>
      </c>
      <c r="J138" s="187">
        <v>6135503</v>
      </c>
      <c r="K138" s="138">
        <v>28976158.085</v>
      </c>
      <c r="L138" s="138" t="s">
        <v>97</v>
      </c>
      <c r="M138" s="138">
        <v>31150688.359</v>
      </c>
      <c r="N138" s="138">
        <v>481331.53</v>
      </c>
      <c r="O138" s="138" t="s">
        <v>97</v>
      </c>
      <c r="P138" s="138">
        <v>514887.411</v>
      </c>
      <c r="Q138" s="9" t="s">
        <v>167</v>
      </c>
      <c r="R138" s="9" t="s">
        <v>1235</v>
      </c>
      <c r="S138" s="9" t="s">
        <v>1344</v>
      </c>
      <c r="T138" s="9" t="s">
        <v>112</v>
      </c>
      <c r="U138" s="9" t="s">
        <v>1074</v>
      </c>
      <c r="V138" s="139"/>
    </row>
    <row r="139" spans="2:22" ht="13.5">
      <c r="B139" s="7">
        <v>135</v>
      </c>
      <c r="C139" s="9" t="s">
        <v>137</v>
      </c>
      <c r="D139" s="136" t="s">
        <v>1060</v>
      </c>
      <c r="E139" s="136">
        <v>10216</v>
      </c>
      <c r="F139" s="136" t="s">
        <v>654</v>
      </c>
      <c r="G139" s="137" t="s">
        <v>655</v>
      </c>
      <c r="H139" s="137" t="s">
        <v>196</v>
      </c>
      <c r="I139" s="135" t="s">
        <v>132</v>
      </c>
      <c r="J139" s="187">
        <v>10225838</v>
      </c>
      <c r="K139" s="138">
        <v>4563377.645</v>
      </c>
      <c r="L139" s="138">
        <v>3300963.138</v>
      </c>
      <c r="M139" s="138">
        <v>1451812.954</v>
      </c>
      <c r="N139" s="138">
        <v>75803.615</v>
      </c>
      <c r="O139" s="138">
        <v>54679.344</v>
      </c>
      <c r="P139" s="138">
        <v>23996.908</v>
      </c>
      <c r="Q139" s="9" t="s">
        <v>113</v>
      </c>
      <c r="R139" s="9" t="s">
        <v>1235</v>
      </c>
      <c r="S139" s="9" t="s">
        <v>1344</v>
      </c>
      <c r="T139" s="9" t="s">
        <v>188</v>
      </c>
      <c r="U139" s="9" t="s">
        <v>1074</v>
      </c>
      <c r="V139" s="139"/>
    </row>
    <row r="140" spans="2:22" ht="13.5">
      <c r="B140" s="7">
        <v>136</v>
      </c>
      <c r="C140" s="9" t="s">
        <v>137</v>
      </c>
      <c r="D140" s="136" t="s">
        <v>1060</v>
      </c>
      <c r="E140" s="136">
        <v>10218</v>
      </c>
      <c r="F140" s="136" t="s">
        <v>656</v>
      </c>
      <c r="G140" s="137" t="s">
        <v>493</v>
      </c>
      <c r="H140" s="137" t="s">
        <v>657</v>
      </c>
      <c r="I140" s="135" t="s">
        <v>132</v>
      </c>
      <c r="J140" s="187">
        <v>5000000</v>
      </c>
      <c r="K140" s="138">
        <v>376274452.401</v>
      </c>
      <c r="L140" s="138">
        <v>70028921.16</v>
      </c>
      <c r="M140" s="138">
        <v>333605632.011</v>
      </c>
      <c r="N140" s="138">
        <v>6250406.186</v>
      </c>
      <c r="O140" s="138">
        <v>1153628.051</v>
      </c>
      <c r="P140" s="138">
        <v>5514142.678</v>
      </c>
      <c r="Q140" s="9" t="s">
        <v>138</v>
      </c>
      <c r="R140" s="9" t="s">
        <v>1235</v>
      </c>
      <c r="S140" s="9" t="s">
        <v>1344</v>
      </c>
      <c r="T140" s="9" t="s">
        <v>112</v>
      </c>
      <c r="U140" s="9" t="s">
        <v>1074</v>
      </c>
      <c r="V140" s="139"/>
    </row>
    <row r="141" spans="2:22" ht="13.5">
      <c r="B141" s="7">
        <v>137</v>
      </c>
      <c r="C141" s="9" t="s">
        <v>137</v>
      </c>
      <c r="D141" s="136" t="s">
        <v>1060</v>
      </c>
      <c r="E141" s="136">
        <v>10219</v>
      </c>
      <c r="F141" s="136" t="s">
        <v>658</v>
      </c>
      <c r="G141" s="137" t="s">
        <v>1215</v>
      </c>
      <c r="H141" s="137" t="s">
        <v>659</v>
      </c>
      <c r="I141" s="135" t="s">
        <v>132</v>
      </c>
      <c r="J141" s="187">
        <v>6256459.41</v>
      </c>
      <c r="K141" s="138">
        <v>473265554.861</v>
      </c>
      <c r="L141" s="138">
        <v>23947898.502</v>
      </c>
      <c r="M141" s="138">
        <v>484288259.953</v>
      </c>
      <c r="N141" s="138">
        <v>7861554.067</v>
      </c>
      <c r="O141" s="138">
        <v>388542.41</v>
      </c>
      <c r="P141" s="138">
        <v>8004764.627</v>
      </c>
      <c r="Q141" s="9" t="s">
        <v>391</v>
      </c>
      <c r="R141" s="9" t="s">
        <v>1235</v>
      </c>
      <c r="S141" s="9" t="s">
        <v>1344</v>
      </c>
      <c r="T141" s="9" t="s">
        <v>188</v>
      </c>
      <c r="U141" s="9" t="s">
        <v>1074</v>
      </c>
      <c r="V141" s="139"/>
    </row>
    <row r="142" spans="2:22" ht="13.5">
      <c r="B142" s="7">
        <v>138</v>
      </c>
      <c r="C142" s="9" t="s">
        <v>137</v>
      </c>
      <c r="D142" s="136" t="s">
        <v>1060</v>
      </c>
      <c r="E142" s="136">
        <v>10220</v>
      </c>
      <c r="F142" s="136" t="s">
        <v>660</v>
      </c>
      <c r="G142" s="137" t="s">
        <v>661</v>
      </c>
      <c r="H142" s="137" t="s">
        <v>659</v>
      </c>
      <c r="I142" s="135" t="s">
        <v>132</v>
      </c>
      <c r="J142" s="187">
        <v>6102412.3</v>
      </c>
      <c r="K142" s="138">
        <v>451882110.424</v>
      </c>
      <c r="L142" s="138">
        <v>31617094.021</v>
      </c>
      <c r="M142" s="138">
        <v>453316550.335</v>
      </c>
      <c r="N142" s="138">
        <v>7506347.349</v>
      </c>
      <c r="O142" s="138">
        <v>520259.487</v>
      </c>
      <c r="P142" s="138">
        <v>7492835.543</v>
      </c>
      <c r="Q142" s="9" t="s">
        <v>391</v>
      </c>
      <c r="R142" s="9" t="s">
        <v>1235</v>
      </c>
      <c r="S142" s="9" t="s">
        <v>1344</v>
      </c>
      <c r="T142" s="9" t="s">
        <v>188</v>
      </c>
      <c r="U142" s="9" t="s">
        <v>1074</v>
      </c>
      <c r="V142" s="139"/>
    </row>
    <row r="143" spans="2:22" ht="13.5">
      <c r="B143" s="7">
        <v>139</v>
      </c>
      <c r="C143" s="9" t="s">
        <v>137</v>
      </c>
      <c r="D143" s="136" t="s">
        <v>1060</v>
      </c>
      <c r="E143" s="136">
        <v>10225</v>
      </c>
      <c r="F143" s="136" t="s">
        <v>677</v>
      </c>
      <c r="G143" s="137" t="s">
        <v>678</v>
      </c>
      <c r="H143" s="137" t="s">
        <v>146</v>
      </c>
      <c r="I143" s="135" t="s">
        <v>132</v>
      </c>
      <c r="J143" s="187">
        <v>2556459</v>
      </c>
      <c r="K143" s="138">
        <v>162337016.785</v>
      </c>
      <c r="L143" s="138">
        <v>88021712.302</v>
      </c>
      <c r="M143" s="138">
        <v>84946487.285</v>
      </c>
      <c r="N143" s="138">
        <v>2696628.186</v>
      </c>
      <c r="O143" s="138">
        <v>1435370.593</v>
      </c>
      <c r="P143" s="138">
        <v>1404074.17</v>
      </c>
      <c r="Q143" s="9" t="s">
        <v>1201</v>
      </c>
      <c r="R143" s="9" t="s">
        <v>1235</v>
      </c>
      <c r="S143" s="9" t="s">
        <v>1344</v>
      </c>
      <c r="T143" s="9" t="s">
        <v>200</v>
      </c>
      <c r="U143" s="9" t="s">
        <v>1074</v>
      </c>
      <c r="V143" s="139"/>
    </row>
    <row r="144" spans="2:22" ht="13.5">
      <c r="B144" s="7">
        <v>140</v>
      </c>
      <c r="C144" s="9" t="s">
        <v>137</v>
      </c>
      <c r="D144" s="136" t="s">
        <v>1060</v>
      </c>
      <c r="E144" s="136">
        <v>10226</v>
      </c>
      <c r="F144" s="136" t="s">
        <v>679</v>
      </c>
      <c r="G144" s="137" t="s">
        <v>684</v>
      </c>
      <c r="H144" s="137" t="s">
        <v>282</v>
      </c>
      <c r="I144" s="135" t="s">
        <v>132</v>
      </c>
      <c r="J144" s="187">
        <v>13000000</v>
      </c>
      <c r="K144" s="138" t="s">
        <v>97</v>
      </c>
      <c r="L144" s="138">
        <v>40157528.676</v>
      </c>
      <c r="M144" s="138">
        <v>1016559628.261</v>
      </c>
      <c r="N144" s="138" t="s">
        <v>97</v>
      </c>
      <c r="O144" s="138">
        <v>661303.986</v>
      </c>
      <c r="P144" s="138">
        <v>16802638.484</v>
      </c>
      <c r="Q144" s="9" t="s">
        <v>113</v>
      </c>
      <c r="R144" s="9" t="s">
        <v>1235</v>
      </c>
      <c r="S144" s="9" t="s">
        <v>1344</v>
      </c>
      <c r="T144" s="9" t="s">
        <v>188</v>
      </c>
      <c r="U144" s="9" t="s">
        <v>1074</v>
      </c>
      <c r="V144" s="139"/>
    </row>
    <row r="145" spans="2:22" ht="13.5">
      <c r="B145" s="7">
        <v>141</v>
      </c>
      <c r="C145" s="9" t="s">
        <v>137</v>
      </c>
      <c r="D145" s="136" t="s">
        <v>1060</v>
      </c>
      <c r="E145" s="136">
        <v>10227</v>
      </c>
      <c r="F145" s="136" t="s">
        <v>682</v>
      </c>
      <c r="G145" s="137" t="s">
        <v>680</v>
      </c>
      <c r="H145" s="137" t="s">
        <v>681</v>
      </c>
      <c r="I145" s="135" t="s">
        <v>132</v>
      </c>
      <c r="J145" s="187">
        <v>7000000</v>
      </c>
      <c r="K145" s="138" t="s">
        <v>97</v>
      </c>
      <c r="L145" s="138" t="s">
        <v>97</v>
      </c>
      <c r="M145" s="138">
        <v>569247525.219</v>
      </c>
      <c r="N145" s="138" t="s">
        <v>97</v>
      </c>
      <c r="O145" s="138" t="s">
        <v>97</v>
      </c>
      <c r="P145" s="138">
        <v>9409050.004</v>
      </c>
      <c r="Q145" s="9" t="s">
        <v>189</v>
      </c>
      <c r="R145" s="9" t="s">
        <v>1235</v>
      </c>
      <c r="S145" s="9" t="s">
        <v>1344</v>
      </c>
      <c r="T145" s="9" t="s">
        <v>188</v>
      </c>
      <c r="U145" s="9" t="s">
        <v>1074</v>
      </c>
      <c r="V145" s="139"/>
    </row>
    <row r="146" spans="2:22" ht="13.5">
      <c r="B146" s="7">
        <v>142</v>
      </c>
      <c r="C146" s="9" t="s">
        <v>137</v>
      </c>
      <c r="D146" s="136" t="s">
        <v>1060</v>
      </c>
      <c r="E146" s="136">
        <v>10229</v>
      </c>
      <c r="F146" s="136" t="s">
        <v>1211</v>
      </c>
      <c r="G146" s="137" t="s">
        <v>1212</v>
      </c>
      <c r="H146" s="137" t="s">
        <v>1213</v>
      </c>
      <c r="I146" s="135" t="s">
        <v>132</v>
      </c>
      <c r="J146" s="187">
        <v>3000000</v>
      </c>
      <c r="K146" s="138" t="s">
        <v>97</v>
      </c>
      <c r="L146" s="138" t="s">
        <v>97</v>
      </c>
      <c r="M146" s="138">
        <v>243963225.094</v>
      </c>
      <c r="N146" s="138" t="s">
        <v>97</v>
      </c>
      <c r="O146" s="138" t="s">
        <v>97</v>
      </c>
      <c r="P146" s="138">
        <v>4032450.002</v>
      </c>
      <c r="Q146" s="9" t="s">
        <v>189</v>
      </c>
      <c r="R146" s="9" t="s">
        <v>1235</v>
      </c>
      <c r="S146" s="9" t="s">
        <v>1344</v>
      </c>
      <c r="T146" s="9" t="s">
        <v>188</v>
      </c>
      <c r="U146" s="9" t="s">
        <v>1074</v>
      </c>
      <c r="V146" s="139"/>
    </row>
    <row r="147" spans="2:22" ht="13.5">
      <c r="B147" s="7">
        <v>143</v>
      </c>
      <c r="C147" s="9" t="s">
        <v>137</v>
      </c>
      <c r="D147" s="136" t="s">
        <v>1060</v>
      </c>
      <c r="E147" s="136">
        <v>6533674</v>
      </c>
      <c r="F147" s="136" t="s">
        <v>685</v>
      </c>
      <c r="G147" s="137" t="s">
        <v>686</v>
      </c>
      <c r="H147" s="137" t="s">
        <v>657</v>
      </c>
      <c r="I147" s="135" t="s">
        <v>132</v>
      </c>
      <c r="J147" s="187">
        <v>14000000</v>
      </c>
      <c r="K147" s="138">
        <v>1059020339.438</v>
      </c>
      <c r="L147" s="138">
        <v>882635858.439</v>
      </c>
      <c r="M147" s="138">
        <v>232620236.264</v>
      </c>
      <c r="N147" s="138">
        <v>17591699.991</v>
      </c>
      <c r="O147" s="138">
        <v>14588717.418</v>
      </c>
      <c r="P147" s="138">
        <v>3844962.583</v>
      </c>
      <c r="Q147" s="9" t="s">
        <v>103</v>
      </c>
      <c r="R147" s="9" t="s">
        <v>1312</v>
      </c>
      <c r="S147" s="9" t="s">
        <v>1071</v>
      </c>
      <c r="T147" s="9" t="s">
        <v>1172</v>
      </c>
      <c r="U147" s="9" t="s">
        <v>1074</v>
      </c>
      <c r="V147" s="139"/>
    </row>
    <row r="148" spans="2:22" ht="13.5">
      <c r="B148" s="7">
        <v>144</v>
      </c>
      <c r="C148" s="9" t="s">
        <v>137</v>
      </c>
      <c r="D148" s="136" t="s">
        <v>1060</v>
      </c>
      <c r="E148" s="136">
        <v>200565010</v>
      </c>
      <c r="F148" s="136" t="s">
        <v>683</v>
      </c>
      <c r="G148" s="137" t="s">
        <v>684</v>
      </c>
      <c r="H148" s="137" t="s">
        <v>251</v>
      </c>
      <c r="I148" s="135" t="s">
        <v>132</v>
      </c>
      <c r="J148" s="187">
        <v>6135502.57</v>
      </c>
      <c r="K148" s="138" t="s">
        <v>97</v>
      </c>
      <c r="L148" s="138" t="s">
        <v>97</v>
      </c>
      <c r="M148" s="138">
        <v>498945664.849</v>
      </c>
      <c r="N148" s="138" t="s">
        <v>97</v>
      </c>
      <c r="O148" s="138" t="s">
        <v>97</v>
      </c>
      <c r="P148" s="138">
        <v>8247035.783</v>
      </c>
      <c r="Q148" s="9" t="s">
        <v>1184</v>
      </c>
      <c r="R148" s="9" t="s">
        <v>1235</v>
      </c>
      <c r="S148" s="9" t="s">
        <v>1344</v>
      </c>
      <c r="T148" s="9" t="s">
        <v>188</v>
      </c>
      <c r="U148" s="9" t="s">
        <v>1074</v>
      </c>
      <c r="V148" s="139"/>
    </row>
    <row r="149" spans="2:22" ht="13.5">
      <c r="B149" s="7">
        <v>145</v>
      </c>
      <c r="C149" s="9" t="s">
        <v>137</v>
      </c>
      <c r="D149" s="136" t="s">
        <v>1060</v>
      </c>
      <c r="E149" s="136" t="s">
        <v>662</v>
      </c>
      <c r="F149" s="136" t="s">
        <v>663</v>
      </c>
      <c r="G149" s="137" t="s">
        <v>664</v>
      </c>
      <c r="H149" s="137" t="s">
        <v>665</v>
      </c>
      <c r="I149" s="135" t="s">
        <v>132</v>
      </c>
      <c r="J149" s="187">
        <v>2000000</v>
      </c>
      <c r="K149" s="138">
        <v>151288619.92</v>
      </c>
      <c r="L149" s="138" t="s">
        <v>97</v>
      </c>
      <c r="M149" s="138">
        <v>162642150.062</v>
      </c>
      <c r="N149" s="138">
        <v>2513099.999</v>
      </c>
      <c r="O149" s="138" t="s">
        <v>97</v>
      </c>
      <c r="P149" s="138">
        <v>2688300.001</v>
      </c>
      <c r="Q149" s="9" t="s">
        <v>666</v>
      </c>
      <c r="R149" s="9" t="s">
        <v>1235</v>
      </c>
      <c r="S149" s="9" t="s">
        <v>1344</v>
      </c>
      <c r="T149" s="9" t="s">
        <v>666</v>
      </c>
      <c r="U149" s="9" t="s">
        <v>1074</v>
      </c>
      <c r="V149" s="139"/>
    </row>
    <row r="150" spans="2:22" ht="13.5">
      <c r="B150" s="7">
        <v>146</v>
      </c>
      <c r="C150" s="9" t="s">
        <v>137</v>
      </c>
      <c r="D150" s="136" t="s">
        <v>1060</v>
      </c>
      <c r="E150" s="136" t="s">
        <v>667</v>
      </c>
      <c r="F150" s="136" t="s">
        <v>668</v>
      </c>
      <c r="G150" s="137" t="s">
        <v>669</v>
      </c>
      <c r="H150" s="137" t="s">
        <v>929</v>
      </c>
      <c r="I150" s="135" t="s">
        <v>132</v>
      </c>
      <c r="J150" s="187">
        <v>1022000</v>
      </c>
      <c r="K150" s="138">
        <v>64685567.487</v>
      </c>
      <c r="L150" s="138">
        <v>22644711.885</v>
      </c>
      <c r="M150" s="138">
        <v>45875495.415</v>
      </c>
      <c r="N150" s="138">
        <v>1074511.088</v>
      </c>
      <c r="O150" s="138">
        <v>373652.532</v>
      </c>
      <c r="P150" s="138">
        <v>758272.651</v>
      </c>
      <c r="Q150" s="9" t="s">
        <v>1216</v>
      </c>
      <c r="R150" s="9" t="s">
        <v>1235</v>
      </c>
      <c r="S150" s="9" t="s">
        <v>1344</v>
      </c>
      <c r="T150" s="9" t="s">
        <v>200</v>
      </c>
      <c r="U150" s="9" t="s">
        <v>1074</v>
      </c>
      <c r="V150" s="139"/>
    </row>
    <row r="151" spans="2:22" ht="13.5">
      <c r="B151" s="7">
        <v>147</v>
      </c>
      <c r="C151" s="9" t="s">
        <v>137</v>
      </c>
      <c r="D151" s="136" t="s">
        <v>1060</v>
      </c>
      <c r="E151" s="136" t="s">
        <v>671</v>
      </c>
      <c r="F151" s="136" t="s">
        <v>672</v>
      </c>
      <c r="G151" s="137" t="s">
        <v>673</v>
      </c>
      <c r="H151" s="137" t="s">
        <v>674</v>
      </c>
      <c r="I151" s="135" t="s">
        <v>132</v>
      </c>
      <c r="J151" s="187">
        <v>2661000</v>
      </c>
      <c r="K151" s="138">
        <v>196937010.852</v>
      </c>
      <c r="L151" s="138">
        <v>8975763.257</v>
      </c>
      <c r="M151" s="138">
        <v>202455403.297</v>
      </c>
      <c r="N151" s="138">
        <v>3271378.918</v>
      </c>
      <c r="O151" s="138">
        <v>147904.725</v>
      </c>
      <c r="P151" s="138">
        <v>3346370.302</v>
      </c>
      <c r="Q151" s="9" t="s">
        <v>138</v>
      </c>
      <c r="R151" s="9" t="s">
        <v>1235</v>
      </c>
      <c r="S151" s="9" t="s">
        <v>1344</v>
      </c>
      <c r="T151" s="9" t="s">
        <v>112</v>
      </c>
      <c r="U151" s="9" t="s">
        <v>1074</v>
      </c>
      <c r="V151" s="139"/>
    </row>
    <row r="152" spans="2:22" ht="13.5">
      <c r="B152" s="7">
        <v>148</v>
      </c>
      <c r="C152" s="9" t="s">
        <v>137</v>
      </c>
      <c r="D152" s="136" t="s">
        <v>1060</v>
      </c>
      <c r="E152" s="136" t="s">
        <v>675</v>
      </c>
      <c r="F152" s="136" t="s">
        <v>676</v>
      </c>
      <c r="G152" s="137" t="s">
        <v>287</v>
      </c>
      <c r="H152" s="137" t="s">
        <v>146</v>
      </c>
      <c r="I152" s="135" t="s">
        <v>132</v>
      </c>
      <c r="J152" s="187">
        <v>4600000</v>
      </c>
      <c r="K152" s="138">
        <v>310891532.88</v>
      </c>
      <c r="L152" s="138">
        <v>40317122.706</v>
      </c>
      <c r="M152" s="138">
        <v>292464008.774</v>
      </c>
      <c r="N152" s="138">
        <v>5164311.177</v>
      </c>
      <c r="O152" s="138">
        <v>663894.256</v>
      </c>
      <c r="P152" s="138">
        <v>4834115.848</v>
      </c>
      <c r="Q152" s="9" t="s">
        <v>391</v>
      </c>
      <c r="R152" s="9" t="s">
        <v>1235</v>
      </c>
      <c r="S152" s="9" t="s">
        <v>1344</v>
      </c>
      <c r="T152" s="9" t="s">
        <v>168</v>
      </c>
      <c r="U152" s="9" t="s">
        <v>1074</v>
      </c>
      <c r="V152" s="139"/>
    </row>
    <row r="153" spans="2:22" ht="13.5">
      <c r="B153" s="7">
        <v>149</v>
      </c>
      <c r="C153" s="9" t="s">
        <v>137</v>
      </c>
      <c r="D153" s="136" t="s">
        <v>1062</v>
      </c>
      <c r="E153" s="136">
        <v>200465039</v>
      </c>
      <c r="F153" s="136" t="s">
        <v>1211</v>
      </c>
      <c r="G153" s="137" t="s">
        <v>1212</v>
      </c>
      <c r="H153" s="137" t="s">
        <v>1213</v>
      </c>
      <c r="I153" s="9" t="s">
        <v>132</v>
      </c>
      <c r="J153" s="188">
        <v>4500000</v>
      </c>
      <c r="K153" s="138" t="s">
        <v>97</v>
      </c>
      <c r="L153" s="138" t="s">
        <v>97</v>
      </c>
      <c r="M153" s="138">
        <v>365944837.641</v>
      </c>
      <c r="N153" s="138" t="s">
        <v>97</v>
      </c>
      <c r="O153" s="138" t="s">
        <v>97</v>
      </c>
      <c r="P153" s="138">
        <v>6048675.002</v>
      </c>
      <c r="Q153" s="9" t="s">
        <v>1214</v>
      </c>
      <c r="R153" s="9" t="s">
        <v>1235</v>
      </c>
      <c r="S153" s="9" t="s">
        <v>1344</v>
      </c>
      <c r="T153" s="9" t="s">
        <v>188</v>
      </c>
      <c r="U153" s="9" t="s">
        <v>1074</v>
      </c>
      <c r="V153" s="139"/>
    </row>
    <row r="154" spans="2:22" ht="13.5">
      <c r="B154" s="7">
        <v>150</v>
      </c>
      <c r="C154" s="9" t="s">
        <v>137</v>
      </c>
      <c r="D154" s="136" t="s">
        <v>1062</v>
      </c>
      <c r="E154" s="136" t="s">
        <v>131</v>
      </c>
      <c r="F154" s="136" t="s">
        <v>133</v>
      </c>
      <c r="G154" s="137" t="s">
        <v>134</v>
      </c>
      <c r="H154" s="137" t="s">
        <v>135</v>
      </c>
      <c r="I154" s="9" t="s">
        <v>132</v>
      </c>
      <c r="J154" s="188">
        <v>51129188.12</v>
      </c>
      <c r="K154" s="138">
        <v>3867632154.146</v>
      </c>
      <c r="L154" s="138">
        <v>355082008.93</v>
      </c>
      <c r="M154" s="138">
        <v>3808045260.271</v>
      </c>
      <c r="N154" s="138">
        <v>64246381.298</v>
      </c>
      <c r="O154" s="138">
        <v>5851607.21</v>
      </c>
      <c r="P154" s="138">
        <v>62942896.864</v>
      </c>
      <c r="Q154" s="9" t="s">
        <v>138</v>
      </c>
      <c r="R154" s="9" t="s">
        <v>1235</v>
      </c>
      <c r="S154" s="9" t="s">
        <v>1344</v>
      </c>
      <c r="T154" s="9" t="s">
        <v>112</v>
      </c>
      <c r="U154" s="9" t="s">
        <v>1074</v>
      </c>
      <c r="V154" s="139"/>
    </row>
    <row r="155" spans="2:22" ht="13.5">
      <c r="B155" s="7">
        <v>151</v>
      </c>
      <c r="C155" s="9" t="s">
        <v>137</v>
      </c>
      <c r="D155" s="136" t="s">
        <v>1062</v>
      </c>
      <c r="E155" s="136" t="s">
        <v>139</v>
      </c>
      <c r="F155" s="136" t="s">
        <v>140</v>
      </c>
      <c r="G155" s="137" t="s">
        <v>141</v>
      </c>
      <c r="H155" s="137" t="s">
        <v>142</v>
      </c>
      <c r="I155" s="9" t="s">
        <v>132</v>
      </c>
      <c r="J155" s="188">
        <v>4634793.42</v>
      </c>
      <c r="K155" s="138">
        <v>8268389.804</v>
      </c>
      <c r="L155" s="138" t="s">
        <v>97</v>
      </c>
      <c r="M155" s="138">
        <v>8888895.252</v>
      </c>
      <c r="N155" s="138">
        <v>137348.668</v>
      </c>
      <c r="O155" s="138" t="s">
        <v>97</v>
      </c>
      <c r="P155" s="138">
        <v>146923.888</v>
      </c>
      <c r="Q155" s="9" t="s">
        <v>138</v>
      </c>
      <c r="R155" s="9" t="s">
        <v>1235</v>
      </c>
      <c r="S155" s="9" t="s">
        <v>1344</v>
      </c>
      <c r="T155" s="9" t="s">
        <v>112</v>
      </c>
      <c r="U155" s="9" t="s">
        <v>1074</v>
      </c>
      <c r="V155" s="139"/>
    </row>
    <row r="156" spans="2:22" ht="13.5">
      <c r="B156" s="7">
        <v>152</v>
      </c>
      <c r="C156" s="9" t="s">
        <v>137</v>
      </c>
      <c r="D156" s="136" t="s">
        <v>1062</v>
      </c>
      <c r="E156" s="136" t="s">
        <v>143</v>
      </c>
      <c r="F156" s="136" t="s">
        <v>144</v>
      </c>
      <c r="G156" s="137" t="s">
        <v>145</v>
      </c>
      <c r="H156" s="137" t="s">
        <v>146</v>
      </c>
      <c r="I156" s="9" t="s">
        <v>132</v>
      </c>
      <c r="J156" s="188">
        <v>4787024.17</v>
      </c>
      <c r="K156" s="138">
        <v>292342699.349</v>
      </c>
      <c r="L156" s="138">
        <v>3683295.853</v>
      </c>
      <c r="M156" s="138">
        <v>310464396.204</v>
      </c>
      <c r="N156" s="138">
        <v>4856191.019</v>
      </c>
      <c r="O156" s="138">
        <v>60650.352</v>
      </c>
      <c r="P156" s="138">
        <v>5131642.912</v>
      </c>
      <c r="Q156" s="9" t="s">
        <v>147</v>
      </c>
      <c r="R156" s="9" t="s">
        <v>1235</v>
      </c>
      <c r="S156" s="9" t="s">
        <v>1344</v>
      </c>
      <c r="T156" s="9" t="s">
        <v>136</v>
      </c>
      <c r="U156" s="9" t="s">
        <v>1074</v>
      </c>
      <c r="V156" s="139"/>
    </row>
    <row r="157" spans="2:22" ht="13.5">
      <c r="B157" s="7">
        <v>153</v>
      </c>
      <c r="C157" s="9" t="s">
        <v>137</v>
      </c>
      <c r="D157" s="136" t="s">
        <v>1062</v>
      </c>
      <c r="E157" s="136" t="s">
        <v>148</v>
      </c>
      <c r="F157" s="136" t="s">
        <v>149</v>
      </c>
      <c r="G157" s="137" t="s">
        <v>150</v>
      </c>
      <c r="H157" s="137" t="s">
        <v>146</v>
      </c>
      <c r="I157" s="9" t="s">
        <v>132</v>
      </c>
      <c r="J157" s="188">
        <v>67630684.99</v>
      </c>
      <c r="K157" s="138">
        <v>2148253162.268</v>
      </c>
      <c r="L157" s="138">
        <v>1224102548.065</v>
      </c>
      <c r="M157" s="138">
        <v>1065038184.452</v>
      </c>
      <c r="N157" s="138">
        <v>35685268.476</v>
      </c>
      <c r="O157" s="138">
        <v>20077881.445</v>
      </c>
      <c r="P157" s="138">
        <v>17603936.933</v>
      </c>
      <c r="Q157" s="9" t="s">
        <v>138</v>
      </c>
      <c r="R157" s="9" t="s">
        <v>1235</v>
      </c>
      <c r="S157" s="9" t="s">
        <v>1344</v>
      </c>
      <c r="T157" s="9" t="s">
        <v>112</v>
      </c>
      <c r="U157" s="9" t="s">
        <v>1074</v>
      </c>
      <c r="V157" s="139"/>
    </row>
    <row r="158" spans="2:22" ht="13.5">
      <c r="B158" s="7">
        <v>154</v>
      </c>
      <c r="C158" s="9" t="s">
        <v>137</v>
      </c>
      <c r="D158" s="136" t="s">
        <v>1062</v>
      </c>
      <c r="E158" s="136" t="s">
        <v>151</v>
      </c>
      <c r="F158" s="136" t="s">
        <v>152</v>
      </c>
      <c r="G158" s="137" t="s">
        <v>150</v>
      </c>
      <c r="H158" s="137" t="s">
        <v>153</v>
      </c>
      <c r="I158" s="9" t="s">
        <v>132</v>
      </c>
      <c r="J158" s="188">
        <v>17752969.92</v>
      </c>
      <c r="K158" s="138">
        <v>1341412259.77</v>
      </c>
      <c r="L158" s="138" t="s">
        <v>97</v>
      </c>
      <c r="M158" s="138">
        <v>1442079213.658</v>
      </c>
      <c r="N158" s="138">
        <v>22282595.677</v>
      </c>
      <c r="O158" s="138" t="s">
        <v>97</v>
      </c>
      <c r="P158" s="138">
        <v>23836020.06</v>
      </c>
      <c r="Q158" s="9" t="s">
        <v>138</v>
      </c>
      <c r="R158" s="9" t="s">
        <v>1235</v>
      </c>
      <c r="S158" s="9" t="s">
        <v>1344</v>
      </c>
      <c r="T158" s="9" t="s">
        <v>112</v>
      </c>
      <c r="U158" s="9" t="s">
        <v>1074</v>
      </c>
      <c r="V158" s="139"/>
    </row>
    <row r="159" spans="1:22" ht="13.5">
      <c r="A159" s="6">
        <f>155-124</f>
        <v>31</v>
      </c>
      <c r="B159" s="7">
        <v>155</v>
      </c>
      <c r="C159" s="9" t="s">
        <v>137</v>
      </c>
      <c r="D159" s="136" t="s">
        <v>1062</v>
      </c>
      <c r="E159" s="136" t="s">
        <v>154</v>
      </c>
      <c r="F159" s="136" t="s">
        <v>155</v>
      </c>
      <c r="G159" s="137" t="s">
        <v>156</v>
      </c>
      <c r="H159" s="137" t="s">
        <v>130</v>
      </c>
      <c r="I159" s="9" t="s">
        <v>132</v>
      </c>
      <c r="J159" s="188">
        <v>10225837.62</v>
      </c>
      <c r="K159" s="138">
        <v>125754071.429</v>
      </c>
      <c r="L159" s="138">
        <v>6097609.591</v>
      </c>
      <c r="M159" s="138">
        <v>128983187.959</v>
      </c>
      <c r="N159" s="138">
        <v>2088938.064</v>
      </c>
      <c r="O159" s="138">
        <v>100289.631</v>
      </c>
      <c r="P159" s="138">
        <v>2131953.52</v>
      </c>
      <c r="Q159" s="9" t="s">
        <v>138</v>
      </c>
      <c r="R159" s="9" t="s">
        <v>1235</v>
      </c>
      <c r="S159" s="9" t="s">
        <v>1344</v>
      </c>
      <c r="T159" s="9" t="s">
        <v>112</v>
      </c>
      <c r="U159" s="9" t="s">
        <v>1074</v>
      </c>
      <c r="V159" s="139"/>
    </row>
    <row r="160" spans="2:22" ht="13.5">
      <c r="B160" s="7">
        <v>156</v>
      </c>
      <c r="C160" s="9" t="s">
        <v>355</v>
      </c>
      <c r="D160" s="136" t="s">
        <v>1060</v>
      </c>
      <c r="E160" s="136">
        <v>28408</v>
      </c>
      <c r="F160" s="136" t="s">
        <v>729</v>
      </c>
      <c r="G160" s="137" t="s">
        <v>730</v>
      </c>
      <c r="H160" s="137" t="s">
        <v>146</v>
      </c>
      <c r="I160" s="135" t="s">
        <v>98</v>
      </c>
      <c r="J160" s="187">
        <v>10080000</v>
      </c>
      <c r="K160" s="138">
        <v>456247146.25</v>
      </c>
      <c r="L160" s="138">
        <v>99048345.608</v>
      </c>
      <c r="M160" s="138">
        <v>359779488.2</v>
      </c>
      <c r="N160" s="138">
        <v>7578856.25</v>
      </c>
      <c r="O160" s="138">
        <v>1632087.85</v>
      </c>
      <c r="P160" s="138">
        <v>5946768.4</v>
      </c>
      <c r="Q160" s="9" t="s">
        <v>1218</v>
      </c>
      <c r="R160" s="9" t="s">
        <v>1235</v>
      </c>
      <c r="S160" s="9" t="s">
        <v>1344</v>
      </c>
      <c r="T160" s="9" t="s">
        <v>270</v>
      </c>
      <c r="U160" s="9" t="s">
        <v>1073</v>
      </c>
      <c r="V160" s="139"/>
    </row>
    <row r="161" spans="2:22" ht="13.5">
      <c r="B161" s="7">
        <v>157</v>
      </c>
      <c r="C161" s="9" t="s">
        <v>355</v>
      </c>
      <c r="D161" s="136" t="s">
        <v>1060</v>
      </c>
      <c r="E161" s="136" t="s">
        <v>731</v>
      </c>
      <c r="F161" s="136" t="s">
        <v>732</v>
      </c>
      <c r="G161" s="137" t="s">
        <v>733</v>
      </c>
      <c r="H161" s="137" t="s">
        <v>734</v>
      </c>
      <c r="I161" s="135" t="s">
        <v>98</v>
      </c>
      <c r="J161" s="187">
        <v>495000</v>
      </c>
      <c r="K161" s="138">
        <v>10065440.602</v>
      </c>
      <c r="L161" s="138" t="s">
        <v>97</v>
      </c>
      <c r="M161" s="138">
        <v>10115600.605</v>
      </c>
      <c r="N161" s="138">
        <v>167200.01</v>
      </c>
      <c r="O161" s="138" t="s">
        <v>97</v>
      </c>
      <c r="P161" s="138">
        <v>167200.01</v>
      </c>
      <c r="Q161" s="9" t="s">
        <v>735</v>
      </c>
      <c r="R161" s="9" t="s">
        <v>1235</v>
      </c>
      <c r="S161" s="9" t="s">
        <v>1344</v>
      </c>
      <c r="T161" s="9" t="s">
        <v>200</v>
      </c>
      <c r="U161" s="9" t="s">
        <v>1073</v>
      </c>
      <c r="V161" s="139"/>
    </row>
    <row r="162" spans="2:22" ht="13.5">
      <c r="B162" s="7">
        <v>158</v>
      </c>
      <c r="C162" s="9" t="s">
        <v>355</v>
      </c>
      <c r="D162" s="136" t="s">
        <v>1060</v>
      </c>
      <c r="E162" s="136" t="s">
        <v>739</v>
      </c>
      <c r="F162" s="136" t="s">
        <v>740</v>
      </c>
      <c r="G162" s="137" t="s">
        <v>741</v>
      </c>
      <c r="H162" s="137" t="s">
        <v>196</v>
      </c>
      <c r="I162" s="135" t="s">
        <v>98</v>
      </c>
      <c r="J162" s="187">
        <v>454000</v>
      </c>
      <c r="K162" s="138">
        <v>26719228.2</v>
      </c>
      <c r="L162" s="138">
        <v>606253.88</v>
      </c>
      <c r="M162" s="138">
        <v>26247925</v>
      </c>
      <c r="N162" s="138">
        <v>443841</v>
      </c>
      <c r="O162" s="138">
        <v>9991</v>
      </c>
      <c r="P162" s="138">
        <v>433850</v>
      </c>
      <c r="Q162" s="9" t="s">
        <v>591</v>
      </c>
      <c r="R162" s="9" t="s">
        <v>1235</v>
      </c>
      <c r="S162" s="9" t="s">
        <v>1344</v>
      </c>
      <c r="T162" s="9" t="s">
        <v>200</v>
      </c>
      <c r="U162" s="9" t="s">
        <v>1073</v>
      </c>
      <c r="V162" s="139"/>
    </row>
    <row r="163" spans="2:22" ht="13.5">
      <c r="B163" s="7">
        <v>159</v>
      </c>
      <c r="C163" s="9" t="s">
        <v>355</v>
      </c>
      <c r="D163" s="136" t="s">
        <v>1060</v>
      </c>
      <c r="E163" s="136" t="s">
        <v>736</v>
      </c>
      <c r="F163" s="136" t="s">
        <v>737</v>
      </c>
      <c r="G163" s="137" t="s">
        <v>738</v>
      </c>
      <c r="H163" s="137" t="s">
        <v>380</v>
      </c>
      <c r="I163" s="135" t="s">
        <v>98</v>
      </c>
      <c r="J163" s="187">
        <v>515769</v>
      </c>
      <c r="K163" s="138">
        <v>5279972.236</v>
      </c>
      <c r="L163" s="138" t="s">
        <v>97</v>
      </c>
      <c r="M163" s="138">
        <v>5306284.39</v>
      </c>
      <c r="N163" s="138">
        <v>87707.18</v>
      </c>
      <c r="O163" s="138" t="s">
        <v>97</v>
      </c>
      <c r="P163" s="138">
        <v>87707.18</v>
      </c>
      <c r="Q163" s="9" t="s">
        <v>175</v>
      </c>
      <c r="R163" s="9" t="s">
        <v>1235</v>
      </c>
      <c r="S163" s="9" t="s">
        <v>1344</v>
      </c>
      <c r="T163" s="9" t="s">
        <v>666</v>
      </c>
      <c r="U163" s="9" t="s">
        <v>1073</v>
      </c>
      <c r="V163" s="139"/>
    </row>
    <row r="164" spans="2:22" ht="13.5">
      <c r="B164" s="7">
        <v>160</v>
      </c>
      <c r="C164" s="9" t="s">
        <v>355</v>
      </c>
      <c r="D164" s="136" t="s">
        <v>1060</v>
      </c>
      <c r="E164" s="136" t="s">
        <v>1176</v>
      </c>
      <c r="F164" s="136" t="s">
        <v>1177</v>
      </c>
      <c r="G164" s="137" t="s">
        <v>1178</v>
      </c>
      <c r="H164" s="137" t="s">
        <v>1179</v>
      </c>
      <c r="I164" s="135" t="s">
        <v>98</v>
      </c>
      <c r="J164" s="187">
        <v>500000</v>
      </c>
      <c r="K164" s="138">
        <v>424530.4</v>
      </c>
      <c r="L164" s="138" t="s">
        <v>97</v>
      </c>
      <c r="M164" s="138">
        <v>426646</v>
      </c>
      <c r="N164" s="138">
        <v>7052</v>
      </c>
      <c r="O164" s="138" t="s">
        <v>97</v>
      </c>
      <c r="P164" s="138">
        <v>7052</v>
      </c>
      <c r="Q164" s="9" t="s">
        <v>1180</v>
      </c>
      <c r="R164" s="9" t="s">
        <v>1235</v>
      </c>
      <c r="S164" s="9" t="s">
        <v>1344</v>
      </c>
      <c r="T164" s="9" t="s">
        <v>200</v>
      </c>
      <c r="U164" s="9" t="s">
        <v>1073</v>
      </c>
      <c r="V164" s="139"/>
    </row>
    <row r="165" spans="2:22" ht="13.5">
      <c r="B165" s="7">
        <v>161</v>
      </c>
      <c r="C165" s="9" t="s">
        <v>355</v>
      </c>
      <c r="D165" s="136" t="s">
        <v>1062</v>
      </c>
      <c r="E165" s="136" t="s">
        <v>352</v>
      </c>
      <c r="F165" s="136" t="s">
        <v>353</v>
      </c>
      <c r="G165" s="137" t="s">
        <v>354</v>
      </c>
      <c r="H165" s="137" t="s">
        <v>162</v>
      </c>
      <c r="I165" s="9" t="s">
        <v>211</v>
      </c>
      <c r="J165" s="188">
        <v>5605500000</v>
      </c>
      <c r="K165" s="138">
        <v>2873777109.677</v>
      </c>
      <c r="L165" s="138">
        <v>304909807.557</v>
      </c>
      <c r="M165" s="138">
        <v>2443784087.198</v>
      </c>
      <c r="N165" s="138">
        <v>47737161.29</v>
      </c>
      <c r="O165" s="138">
        <v>4999750.882</v>
      </c>
      <c r="P165" s="138">
        <v>40393125.408</v>
      </c>
      <c r="Q165" s="9" t="s">
        <v>322</v>
      </c>
      <c r="R165" s="9" t="s">
        <v>1235</v>
      </c>
      <c r="S165" s="9" t="s">
        <v>1344</v>
      </c>
      <c r="T165" s="9" t="s">
        <v>107</v>
      </c>
      <c r="U165" s="9" t="s">
        <v>1073</v>
      </c>
      <c r="V165" s="139"/>
    </row>
    <row r="166" spans="2:22" ht="13.5">
      <c r="B166" s="7">
        <v>162</v>
      </c>
      <c r="C166" s="9" t="s">
        <v>355</v>
      </c>
      <c r="D166" s="136" t="s">
        <v>1062</v>
      </c>
      <c r="E166" s="136" t="s">
        <v>356</v>
      </c>
      <c r="F166" s="136" t="s">
        <v>357</v>
      </c>
      <c r="G166" s="137" t="s">
        <v>358</v>
      </c>
      <c r="H166" s="137" t="s">
        <v>251</v>
      </c>
      <c r="I166" s="9" t="s">
        <v>98</v>
      </c>
      <c r="J166" s="188">
        <v>24400000</v>
      </c>
      <c r="K166" s="138">
        <v>1461535600</v>
      </c>
      <c r="L166" s="138" t="s">
        <v>97</v>
      </c>
      <c r="M166" s="138">
        <v>1468819000</v>
      </c>
      <c r="N166" s="138">
        <v>24278000</v>
      </c>
      <c r="O166" s="138" t="s">
        <v>97</v>
      </c>
      <c r="P166" s="138">
        <v>24278000</v>
      </c>
      <c r="Q166" s="9" t="s">
        <v>1217</v>
      </c>
      <c r="R166" s="9" t="s">
        <v>1235</v>
      </c>
      <c r="S166" s="9" t="s">
        <v>1344</v>
      </c>
      <c r="T166" s="9" t="s">
        <v>200</v>
      </c>
      <c r="U166" s="9" t="s">
        <v>1073</v>
      </c>
      <c r="V166" s="139"/>
    </row>
    <row r="167" spans="2:22" ht="13.5">
      <c r="B167" s="7">
        <v>163</v>
      </c>
      <c r="C167" s="9" t="s">
        <v>355</v>
      </c>
      <c r="D167" s="136" t="s">
        <v>1062</v>
      </c>
      <c r="E167" s="136" t="s">
        <v>359</v>
      </c>
      <c r="F167" s="136" t="s">
        <v>360</v>
      </c>
      <c r="G167" s="137" t="s">
        <v>361</v>
      </c>
      <c r="H167" s="137" t="s">
        <v>196</v>
      </c>
      <c r="I167" s="9" t="s">
        <v>211</v>
      </c>
      <c r="J167" s="188">
        <v>13107500000</v>
      </c>
      <c r="K167" s="138">
        <v>4790965768.635</v>
      </c>
      <c r="L167" s="138">
        <v>2811679804.336</v>
      </c>
      <c r="M167" s="138">
        <v>1851001651.225</v>
      </c>
      <c r="N167" s="138">
        <v>79584148.981</v>
      </c>
      <c r="O167" s="138">
        <v>46361734.285</v>
      </c>
      <c r="P167" s="138">
        <v>30595068.615</v>
      </c>
      <c r="Q167" s="9" t="s">
        <v>175</v>
      </c>
      <c r="R167" s="9" t="s">
        <v>1235</v>
      </c>
      <c r="S167" s="9" t="s">
        <v>1344</v>
      </c>
      <c r="T167" s="9" t="s">
        <v>136</v>
      </c>
      <c r="U167" s="9" t="s">
        <v>1073</v>
      </c>
      <c r="V167" s="139"/>
    </row>
    <row r="168" spans="2:22" ht="13.5">
      <c r="B168" s="7">
        <v>164</v>
      </c>
      <c r="C168" s="9" t="s">
        <v>355</v>
      </c>
      <c r="D168" s="136" t="s">
        <v>1062</v>
      </c>
      <c r="E168" s="136" t="s">
        <v>362</v>
      </c>
      <c r="F168" s="136" t="s">
        <v>363</v>
      </c>
      <c r="G168" s="137" t="s">
        <v>364</v>
      </c>
      <c r="H168" s="137" t="s">
        <v>162</v>
      </c>
      <c r="I168" s="9" t="s">
        <v>98</v>
      </c>
      <c r="J168" s="188">
        <v>100000000</v>
      </c>
      <c r="K168" s="138">
        <v>5101950000</v>
      </c>
      <c r="L168" s="138" t="s">
        <v>97</v>
      </c>
      <c r="M168" s="138">
        <v>5127375000</v>
      </c>
      <c r="N168" s="138">
        <v>84750000</v>
      </c>
      <c r="O168" s="138" t="s">
        <v>97</v>
      </c>
      <c r="P168" s="138">
        <v>84750000</v>
      </c>
      <c r="Q168" s="9" t="s">
        <v>322</v>
      </c>
      <c r="R168" s="9" t="s">
        <v>1312</v>
      </c>
      <c r="S168" s="9" t="s">
        <v>1071</v>
      </c>
      <c r="T168" s="9" t="s">
        <v>1172</v>
      </c>
      <c r="U168" s="9" t="s">
        <v>1073</v>
      </c>
      <c r="V168" s="139"/>
    </row>
    <row r="169" spans="1:22" ht="13.5">
      <c r="A169" s="6">
        <f>167-155</f>
        <v>12</v>
      </c>
      <c r="B169" s="7">
        <v>165</v>
      </c>
      <c r="C169" s="9" t="s">
        <v>355</v>
      </c>
      <c r="D169" s="136" t="s">
        <v>1062</v>
      </c>
      <c r="E169" s="136" t="s">
        <v>365</v>
      </c>
      <c r="F169" s="136" t="s">
        <v>1064</v>
      </c>
      <c r="G169" s="137" t="s">
        <v>366</v>
      </c>
      <c r="H169" s="137" t="s">
        <v>162</v>
      </c>
      <c r="I169" s="9" t="s">
        <v>98</v>
      </c>
      <c r="J169" s="188">
        <v>65000000</v>
      </c>
      <c r="K169" s="138">
        <v>3903217500</v>
      </c>
      <c r="L169" s="138">
        <v>396435000</v>
      </c>
      <c r="M169" s="138">
        <v>3529418750</v>
      </c>
      <c r="N169" s="138">
        <v>64837500</v>
      </c>
      <c r="O169" s="138">
        <v>6500000</v>
      </c>
      <c r="P169" s="138">
        <v>58337500</v>
      </c>
      <c r="Q169" s="9" t="s">
        <v>322</v>
      </c>
      <c r="R169" s="9" t="s">
        <v>1235</v>
      </c>
      <c r="S169" s="9" t="s">
        <v>1344</v>
      </c>
      <c r="T169" s="9" t="s">
        <v>107</v>
      </c>
      <c r="U169" s="9" t="s">
        <v>1073</v>
      </c>
      <c r="V169" s="139"/>
    </row>
    <row r="170" spans="2:22" ht="13.5">
      <c r="B170" s="7">
        <v>166</v>
      </c>
      <c r="C170" s="9" t="s">
        <v>355</v>
      </c>
      <c r="D170" s="136" t="s">
        <v>1062</v>
      </c>
      <c r="E170" s="136" t="s">
        <v>367</v>
      </c>
      <c r="F170" s="136" t="s">
        <v>368</v>
      </c>
      <c r="G170" s="137" t="s">
        <v>369</v>
      </c>
      <c r="H170" s="137" t="s">
        <v>282</v>
      </c>
      <c r="I170" s="9" t="s">
        <v>98</v>
      </c>
      <c r="J170" s="188">
        <v>50000000</v>
      </c>
      <c r="K170" s="138">
        <v>3002475000</v>
      </c>
      <c r="L170" s="138">
        <v>271432550</v>
      </c>
      <c r="M170" s="138">
        <v>2745187500</v>
      </c>
      <c r="N170" s="138">
        <v>49875000</v>
      </c>
      <c r="O170" s="138">
        <v>4500000</v>
      </c>
      <c r="P170" s="138">
        <v>45375000</v>
      </c>
      <c r="Q170" s="9" t="s">
        <v>1145</v>
      </c>
      <c r="R170" s="9" t="s">
        <v>1235</v>
      </c>
      <c r="S170" s="9" t="s">
        <v>1344</v>
      </c>
      <c r="T170" s="9" t="s">
        <v>205</v>
      </c>
      <c r="U170" s="9" t="s">
        <v>1073</v>
      </c>
      <c r="V170" s="139"/>
    </row>
    <row r="171" spans="2:22" ht="13.5">
      <c r="B171" s="7">
        <v>167</v>
      </c>
      <c r="C171" s="9" t="s">
        <v>355</v>
      </c>
      <c r="D171" s="136" t="s">
        <v>1062</v>
      </c>
      <c r="E171" s="136" t="s">
        <v>1306</v>
      </c>
      <c r="F171" s="136" t="s">
        <v>1307</v>
      </c>
      <c r="G171" s="137" t="s">
        <v>1308</v>
      </c>
      <c r="H171" s="137" t="s">
        <v>146</v>
      </c>
      <c r="I171" s="9" t="s">
        <v>98</v>
      </c>
      <c r="J171" s="188">
        <v>100000000</v>
      </c>
      <c r="K171" s="138" t="s">
        <v>97</v>
      </c>
      <c r="L171" s="138">
        <v>6061000000</v>
      </c>
      <c r="M171" s="138" t="s">
        <v>97</v>
      </c>
      <c r="N171" s="138" t="s">
        <v>97</v>
      </c>
      <c r="O171" s="138">
        <v>100000000</v>
      </c>
      <c r="P171" s="138" t="s">
        <v>97</v>
      </c>
      <c r="Q171" s="9" t="s">
        <v>1145</v>
      </c>
      <c r="R171" s="9" t="s">
        <v>1237</v>
      </c>
      <c r="S171" s="9" t="s">
        <v>1341</v>
      </c>
      <c r="T171" s="9" t="s">
        <v>209</v>
      </c>
      <c r="U171" s="9" t="s">
        <v>1073</v>
      </c>
      <c r="V171" s="139"/>
    </row>
    <row r="172" spans="2:22" ht="13.5">
      <c r="B172" s="7">
        <v>168</v>
      </c>
      <c r="C172" s="9" t="s">
        <v>370</v>
      </c>
      <c r="D172" s="136" t="s">
        <v>1060</v>
      </c>
      <c r="E172" s="136">
        <v>26552</v>
      </c>
      <c r="F172" s="136" t="s">
        <v>1221</v>
      </c>
      <c r="G172" s="137" t="s">
        <v>1222</v>
      </c>
      <c r="H172" s="137" t="s">
        <v>801</v>
      </c>
      <c r="I172" s="135" t="s">
        <v>98</v>
      </c>
      <c r="J172" s="187">
        <v>758900</v>
      </c>
      <c r="K172" s="138">
        <v>19036263.4</v>
      </c>
      <c r="L172" s="138" t="s">
        <v>97</v>
      </c>
      <c r="M172" s="138">
        <v>19131128.5</v>
      </c>
      <c r="N172" s="138">
        <v>316217</v>
      </c>
      <c r="O172" s="138" t="s">
        <v>97</v>
      </c>
      <c r="P172" s="138">
        <v>316217</v>
      </c>
      <c r="Q172" s="9" t="s">
        <v>167</v>
      </c>
      <c r="R172" s="9" t="s">
        <v>1235</v>
      </c>
      <c r="S172" s="9" t="s">
        <v>1344</v>
      </c>
      <c r="T172" s="9" t="s">
        <v>403</v>
      </c>
      <c r="U172" s="9" t="s">
        <v>1073</v>
      </c>
      <c r="V172" s="139"/>
    </row>
    <row r="173" spans="2:22" ht="13.5">
      <c r="B173" s="7">
        <v>169</v>
      </c>
      <c r="C173" s="9" t="s">
        <v>370</v>
      </c>
      <c r="D173" s="136" t="s">
        <v>1060</v>
      </c>
      <c r="E173" s="136" t="s">
        <v>742</v>
      </c>
      <c r="F173" s="136" t="s">
        <v>411</v>
      </c>
      <c r="G173" s="137" t="s">
        <v>409</v>
      </c>
      <c r="H173" s="137" t="s">
        <v>196</v>
      </c>
      <c r="I173" s="135" t="s">
        <v>157</v>
      </c>
      <c r="J173" s="187">
        <v>6700000</v>
      </c>
      <c r="K173" s="138">
        <v>248636943.214</v>
      </c>
      <c r="L173" s="138">
        <v>206836721.362</v>
      </c>
      <c r="M173" s="138">
        <v>48976653.662</v>
      </c>
      <c r="N173" s="138">
        <v>4130181.781</v>
      </c>
      <c r="O173" s="138">
        <v>3409563.876</v>
      </c>
      <c r="P173" s="138">
        <v>809531.465</v>
      </c>
      <c r="Q173" s="9" t="s">
        <v>1184</v>
      </c>
      <c r="R173" s="9" t="s">
        <v>1235</v>
      </c>
      <c r="S173" s="9" t="s">
        <v>1344</v>
      </c>
      <c r="T173" s="9" t="s">
        <v>188</v>
      </c>
      <c r="U173" s="9" t="s">
        <v>1073</v>
      </c>
      <c r="V173" s="139"/>
    </row>
    <row r="174" spans="2:22" ht="13.5">
      <c r="B174" s="7">
        <v>170</v>
      </c>
      <c r="C174" s="9" t="s">
        <v>370</v>
      </c>
      <c r="D174" s="136" t="s">
        <v>1060</v>
      </c>
      <c r="E174" s="136" t="s">
        <v>743</v>
      </c>
      <c r="F174" s="136" t="s">
        <v>744</v>
      </c>
      <c r="G174" s="137" t="s">
        <v>745</v>
      </c>
      <c r="H174" s="137" t="s">
        <v>1223</v>
      </c>
      <c r="I174" s="135" t="s">
        <v>98</v>
      </c>
      <c r="J174" s="187">
        <v>340000</v>
      </c>
      <c r="K174" s="138">
        <v>13334466.152</v>
      </c>
      <c r="L174" s="138">
        <v>53075.161</v>
      </c>
      <c r="M174" s="138">
        <v>13347925.03</v>
      </c>
      <c r="N174" s="138">
        <v>221502.76</v>
      </c>
      <c r="O174" s="138">
        <v>875.9</v>
      </c>
      <c r="P174" s="138">
        <v>220626.86</v>
      </c>
      <c r="Q174" s="9" t="s">
        <v>1224</v>
      </c>
      <c r="R174" s="9" t="s">
        <v>1235</v>
      </c>
      <c r="S174" s="9" t="s">
        <v>1344</v>
      </c>
      <c r="T174" s="9" t="s">
        <v>200</v>
      </c>
      <c r="U174" s="9" t="s">
        <v>1073</v>
      </c>
      <c r="V174" s="139"/>
    </row>
    <row r="175" spans="2:22" ht="13.5">
      <c r="B175" s="7">
        <v>171</v>
      </c>
      <c r="C175" s="9" t="s">
        <v>370</v>
      </c>
      <c r="D175" s="136" t="s">
        <v>1060</v>
      </c>
      <c r="E175" s="136" t="s">
        <v>1049</v>
      </c>
      <c r="F175" s="136" t="s">
        <v>1050</v>
      </c>
      <c r="G175" s="137" t="s">
        <v>409</v>
      </c>
      <c r="H175" s="137" t="s">
        <v>196</v>
      </c>
      <c r="I175" s="135" t="s">
        <v>576</v>
      </c>
      <c r="J175" s="187">
        <v>686000</v>
      </c>
      <c r="K175" s="138">
        <v>68869297.592</v>
      </c>
      <c r="L175" s="138">
        <v>22547589.303</v>
      </c>
      <c r="M175" s="138">
        <v>52580716.441</v>
      </c>
      <c r="N175" s="138">
        <v>1144008.266</v>
      </c>
      <c r="O175" s="138">
        <v>372085.154</v>
      </c>
      <c r="P175" s="138">
        <v>869102.751</v>
      </c>
      <c r="Q175" s="9" t="s">
        <v>1183</v>
      </c>
      <c r="R175" s="9" t="s">
        <v>1235</v>
      </c>
      <c r="S175" s="9" t="s">
        <v>1344</v>
      </c>
      <c r="T175" s="9" t="s">
        <v>168</v>
      </c>
      <c r="U175" s="9" t="s">
        <v>1073</v>
      </c>
      <c r="V175" s="139"/>
    </row>
    <row r="176" spans="2:22" ht="13.5">
      <c r="B176" s="7">
        <v>172</v>
      </c>
      <c r="C176" s="9" t="s">
        <v>370</v>
      </c>
      <c r="D176" s="136" t="s">
        <v>1060</v>
      </c>
      <c r="E176" s="136" t="s">
        <v>746</v>
      </c>
      <c r="F176" s="136" t="s">
        <v>747</v>
      </c>
      <c r="G176" s="137" t="s">
        <v>748</v>
      </c>
      <c r="H176" s="137" t="s">
        <v>116</v>
      </c>
      <c r="I176" s="135" t="s">
        <v>98</v>
      </c>
      <c r="J176" s="187">
        <v>450000</v>
      </c>
      <c r="K176" s="138">
        <v>26914284.628</v>
      </c>
      <c r="L176" s="138" t="s">
        <v>97</v>
      </c>
      <c r="M176" s="138">
        <v>27048408.97</v>
      </c>
      <c r="N176" s="138">
        <v>447081.14</v>
      </c>
      <c r="O176" s="138" t="s">
        <v>97</v>
      </c>
      <c r="P176" s="138">
        <v>447081.14</v>
      </c>
      <c r="Q176" s="9" t="s">
        <v>391</v>
      </c>
      <c r="R176" s="9" t="s">
        <v>1235</v>
      </c>
      <c r="S176" s="9" t="s">
        <v>1344</v>
      </c>
      <c r="T176" s="9" t="s">
        <v>200</v>
      </c>
      <c r="U176" s="9" t="s">
        <v>1073</v>
      </c>
      <c r="V176" s="139"/>
    </row>
    <row r="177" spans="2:22" ht="13.5">
      <c r="B177" s="7">
        <v>173</v>
      </c>
      <c r="C177" s="9" t="s">
        <v>370</v>
      </c>
      <c r="D177" s="136" t="s">
        <v>1060</v>
      </c>
      <c r="E177" s="136" t="s">
        <v>749</v>
      </c>
      <c r="F177" s="136" t="s">
        <v>750</v>
      </c>
      <c r="G177" s="137" t="s">
        <v>751</v>
      </c>
      <c r="H177" s="137" t="s">
        <v>587</v>
      </c>
      <c r="I177" s="135" t="s">
        <v>98</v>
      </c>
      <c r="J177" s="187">
        <v>950000</v>
      </c>
      <c r="K177" s="138">
        <v>57190000</v>
      </c>
      <c r="L177" s="138" t="s">
        <v>97</v>
      </c>
      <c r="M177" s="138">
        <v>57475000</v>
      </c>
      <c r="N177" s="138">
        <v>950000</v>
      </c>
      <c r="O177" s="138" t="s">
        <v>97</v>
      </c>
      <c r="P177" s="138">
        <v>950000</v>
      </c>
      <c r="Q177" s="9" t="s">
        <v>1144</v>
      </c>
      <c r="R177" s="9" t="s">
        <v>1235</v>
      </c>
      <c r="S177" s="9" t="s">
        <v>1344</v>
      </c>
      <c r="T177" s="9" t="s">
        <v>403</v>
      </c>
      <c r="U177" s="9" t="s">
        <v>1073</v>
      </c>
      <c r="V177" s="139"/>
    </row>
    <row r="178" spans="2:22" ht="13.5">
      <c r="B178" s="7">
        <v>174</v>
      </c>
      <c r="C178" s="9" t="s">
        <v>370</v>
      </c>
      <c r="D178" s="136" t="s">
        <v>1060</v>
      </c>
      <c r="E178" s="136" t="s">
        <v>752</v>
      </c>
      <c r="F178" s="136" t="s">
        <v>753</v>
      </c>
      <c r="G178" s="137" t="s">
        <v>754</v>
      </c>
      <c r="H178" s="137" t="s">
        <v>755</v>
      </c>
      <c r="I178" s="135" t="s">
        <v>98</v>
      </c>
      <c r="J178" s="187">
        <v>706500</v>
      </c>
      <c r="K178" s="138">
        <v>35862893.626</v>
      </c>
      <c r="L178" s="138">
        <v>11406551.139</v>
      </c>
      <c r="M178" s="138">
        <v>24662501.93</v>
      </c>
      <c r="N178" s="138">
        <v>595729.13</v>
      </c>
      <c r="O178" s="138">
        <v>188084.47</v>
      </c>
      <c r="P178" s="138">
        <v>407644.66</v>
      </c>
      <c r="Q178" s="9" t="s">
        <v>1145</v>
      </c>
      <c r="R178" s="9" t="s">
        <v>1235</v>
      </c>
      <c r="S178" s="9" t="s">
        <v>1344</v>
      </c>
      <c r="T178" s="9" t="s">
        <v>168</v>
      </c>
      <c r="U178" s="9" t="s">
        <v>1073</v>
      </c>
      <c r="V178" s="139"/>
    </row>
    <row r="179" spans="2:22" ht="13.5">
      <c r="B179" s="7">
        <v>175</v>
      </c>
      <c r="C179" s="9" t="s">
        <v>370</v>
      </c>
      <c r="D179" s="136" t="s">
        <v>1060</v>
      </c>
      <c r="E179" s="136" t="s">
        <v>19</v>
      </c>
      <c r="F179" s="136" t="s">
        <v>20</v>
      </c>
      <c r="G179" s="137" t="s">
        <v>21</v>
      </c>
      <c r="H179" s="137" t="s">
        <v>22</v>
      </c>
      <c r="I179" s="135" t="s">
        <v>98</v>
      </c>
      <c r="J179" s="187">
        <v>1138350</v>
      </c>
      <c r="K179" s="138">
        <v>48004628.014</v>
      </c>
      <c r="L179" s="138">
        <v>11495327.823</v>
      </c>
      <c r="M179" s="138">
        <v>36761592.615</v>
      </c>
      <c r="N179" s="138">
        <v>797419.07</v>
      </c>
      <c r="O179" s="138">
        <v>189789.44</v>
      </c>
      <c r="P179" s="138">
        <v>607629.63</v>
      </c>
      <c r="Q179" s="9" t="s">
        <v>213</v>
      </c>
      <c r="R179" s="9" t="s">
        <v>1235</v>
      </c>
      <c r="S179" s="9" t="s">
        <v>1344</v>
      </c>
      <c r="T179" s="9" t="s">
        <v>174</v>
      </c>
      <c r="U179" s="9" t="s">
        <v>1073</v>
      </c>
      <c r="V179" s="139"/>
    </row>
    <row r="180" spans="2:22" ht="13.5">
      <c r="B180" s="7">
        <v>176</v>
      </c>
      <c r="C180" s="9" t="s">
        <v>370</v>
      </c>
      <c r="D180" s="136" t="s">
        <v>1060</v>
      </c>
      <c r="E180" s="136" t="s">
        <v>1329</v>
      </c>
      <c r="F180" s="136" t="s">
        <v>1330</v>
      </c>
      <c r="G180" s="137" t="s">
        <v>1331</v>
      </c>
      <c r="H180" s="137" t="s">
        <v>759</v>
      </c>
      <c r="I180" s="135" t="s">
        <v>98</v>
      </c>
      <c r="J180" s="187">
        <v>1684040</v>
      </c>
      <c r="K180" s="138" t="s">
        <v>97</v>
      </c>
      <c r="L180" s="138">
        <v>14731149.84</v>
      </c>
      <c r="M180" s="138">
        <v>87184856</v>
      </c>
      <c r="N180" s="138" t="s">
        <v>97</v>
      </c>
      <c r="O180" s="138">
        <v>242968</v>
      </c>
      <c r="P180" s="138">
        <v>1441072</v>
      </c>
      <c r="Q180" s="9" t="s">
        <v>103</v>
      </c>
      <c r="R180" s="9" t="s">
        <v>1312</v>
      </c>
      <c r="S180" s="9" t="s">
        <v>1071</v>
      </c>
      <c r="T180" s="9" t="s">
        <v>1172</v>
      </c>
      <c r="U180" s="9" t="s">
        <v>1073</v>
      </c>
      <c r="V180" s="139"/>
    </row>
    <row r="181" spans="2:22" ht="13.5">
      <c r="B181" s="7">
        <v>177</v>
      </c>
      <c r="C181" s="9" t="s">
        <v>370</v>
      </c>
      <c r="D181" s="136" t="s">
        <v>1062</v>
      </c>
      <c r="E181" s="136" t="s">
        <v>28</v>
      </c>
      <c r="F181" s="136" t="s">
        <v>29</v>
      </c>
      <c r="G181" s="137" t="s">
        <v>30</v>
      </c>
      <c r="H181" s="137" t="s">
        <v>371</v>
      </c>
      <c r="I181" s="9" t="s">
        <v>157</v>
      </c>
      <c r="J181" s="188">
        <v>19934083.09</v>
      </c>
      <c r="K181" s="138">
        <v>530591842.588</v>
      </c>
      <c r="L181" s="138" t="s">
        <v>97</v>
      </c>
      <c r="M181" s="138">
        <v>549044762.504</v>
      </c>
      <c r="N181" s="138">
        <v>8813817.983</v>
      </c>
      <c r="O181" s="138" t="s">
        <v>97</v>
      </c>
      <c r="P181" s="138">
        <v>9075120.041</v>
      </c>
      <c r="Q181" s="9" t="s">
        <v>167</v>
      </c>
      <c r="R181" s="9" t="s">
        <v>1235</v>
      </c>
      <c r="S181" s="9" t="s">
        <v>1344</v>
      </c>
      <c r="T181" s="9" t="s">
        <v>188</v>
      </c>
      <c r="U181" s="9" t="s">
        <v>1073</v>
      </c>
      <c r="V181" s="6"/>
    </row>
    <row r="182" spans="2:22" ht="13.5">
      <c r="B182" s="7">
        <v>178</v>
      </c>
      <c r="C182" s="9" t="s">
        <v>370</v>
      </c>
      <c r="D182" s="136" t="s">
        <v>1062</v>
      </c>
      <c r="E182" s="136" t="s">
        <v>25</v>
      </c>
      <c r="F182" s="136" t="s">
        <v>26</v>
      </c>
      <c r="G182" s="137" t="s">
        <v>27</v>
      </c>
      <c r="H182" s="137" t="s">
        <v>372</v>
      </c>
      <c r="I182" s="9" t="s">
        <v>157</v>
      </c>
      <c r="J182" s="188">
        <v>61629223.92</v>
      </c>
      <c r="K182" s="138">
        <v>1943983074.718</v>
      </c>
      <c r="L182" s="138" t="s">
        <v>97</v>
      </c>
      <c r="M182" s="138">
        <v>2011590906.421</v>
      </c>
      <c r="N182" s="138">
        <v>32292077.653</v>
      </c>
      <c r="O182" s="138" t="s">
        <v>97</v>
      </c>
      <c r="P182" s="138">
        <v>33249436.47</v>
      </c>
      <c r="Q182" s="9" t="s">
        <v>167</v>
      </c>
      <c r="R182" s="9" t="s">
        <v>1235</v>
      </c>
      <c r="S182" s="9" t="s">
        <v>1344</v>
      </c>
      <c r="T182" s="9" t="s">
        <v>168</v>
      </c>
      <c r="U182" s="9" t="s">
        <v>1073</v>
      </c>
      <c r="V182" s="6"/>
    </row>
    <row r="183" spans="2:22" ht="13.5">
      <c r="B183" s="7">
        <v>179</v>
      </c>
      <c r="C183" s="9" t="s">
        <v>370</v>
      </c>
      <c r="D183" s="136" t="s">
        <v>1062</v>
      </c>
      <c r="E183" s="136" t="s">
        <v>373</v>
      </c>
      <c r="F183" s="136" t="s">
        <v>374</v>
      </c>
      <c r="G183" s="137" t="s">
        <v>375</v>
      </c>
      <c r="H183" s="137" t="s">
        <v>376</v>
      </c>
      <c r="I183" s="9" t="s">
        <v>157</v>
      </c>
      <c r="J183" s="188">
        <v>12735856.59</v>
      </c>
      <c r="K183" s="138">
        <v>324248089.592</v>
      </c>
      <c r="L183" s="138" t="s">
        <v>97</v>
      </c>
      <c r="M183" s="138">
        <v>335524787.705</v>
      </c>
      <c r="N183" s="138">
        <v>5386180.89</v>
      </c>
      <c r="O183" s="138" t="s">
        <v>97</v>
      </c>
      <c r="P183" s="138">
        <v>5545864.26</v>
      </c>
      <c r="Q183" s="9" t="s">
        <v>113</v>
      </c>
      <c r="R183" s="9" t="s">
        <v>1235</v>
      </c>
      <c r="S183" s="9" t="s">
        <v>1344</v>
      </c>
      <c r="T183" s="9" t="s">
        <v>168</v>
      </c>
      <c r="U183" s="9" t="s">
        <v>1073</v>
      </c>
      <c r="V183" s="6"/>
    </row>
    <row r="184" spans="1:22" ht="13.5">
      <c r="A184" s="6">
        <f>210-167</f>
        <v>43</v>
      </c>
      <c r="B184" s="7">
        <v>180</v>
      </c>
      <c r="C184" s="9" t="s">
        <v>370</v>
      </c>
      <c r="D184" s="136" t="s">
        <v>1062</v>
      </c>
      <c r="E184" s="136" t="s">
        <v>377</v>
      </c>
      <c r="F184" s="136" t="s">
        <v>378</v>
      </c>
      <c r="G184" s="137" t="s">
        <v>379</v>
      </c>
      <c r="H184" s="137" t="s">
        <v>380</v>
      </c>
      <c r="I184" s="9" t="s">
        <v>157</v>
      </c>
      <c r="J184" s="188">
        <v>198392845</v>
      </c>
      <c r="K184" s="138">
        <v>18331600.454</v>
      </c>
      <c r="L184" s="138" t="s">
        <v>97</v>
      </c>
      <c r="M184" s="138">
        <v>18969136.745</v>
      </c>
      <c r="N184" s="138">
        <v>304511.635</v>
      </c>
      <c r="O184" s="138" t="s">
        <v>97</v>
      </c>
      <c r="P184" s="138">
        <v>313539.45</v>
      </c>
      <c r="Q184" s="9" t="s">
        <v>1182</v>
      </c>
      <c r="R184" s="9" t="s">
        <v>1235</v>
      </c>
      <c r="S184" s="9" t="s">
        <v>1344</v>
      </c>
      <c r="T184" s="9" t="s">
        <v>136</v>
      </c>
      <c r="U184" s="9" t="s">
        <v>1073</v>
      </c>
      <c r="V184" s="139"/>
    </row>
    <row r="185" spans="2:22" ht="13.5">
      <c r="B185" s="7">
        <v>181</v>
      </c>
      <c r="C185" s="9" t="s">
        <v>370</v>
      </c>
      <c r="D185" s="136" t="s">
        <v>1062</v>
      </c>
      <c r="E185" s="136" t="s">
        <v>381</v>
      </c>
      <c r="F185" s="136" t="s">
        <v>382</v>
      </c>
      <c r="G185" s="137" t="s">
        <v>383</v>
      </c>
      <c r="H185" s="137" t="s">
        <v>153</v>
      </c>
      <c r="I185" s="9" t="s">
        <v>157</v>
      </c>
      <c r="J185" s="188">
        <v>66500000</v>
      </c>
      <c r="K185" s="138">
        <v>67977.934</v>
      </c>
      <c r="L185" s="138" t="s">
        <v>97</v>
      </c>
      <c r="M185" s="138">
        <v>70342.07</v>
      </c>
      <c r="N185" s="138">
        <v>1129.202</v>
      </c>
      <c r="O185" s="138" t="s">
        <v>97</v>
      </c>
      <c r="P185" s="138">
        <v>1162.679</v>
      </c>
      <c r="Q185" s="9" t="s">
        <v>213</v>
      </c>
      <c r="R185" s="9" t="s">
        <v>1235</v>
      </c>
      <c r="S185" s="9" t="s">
        <v>1344</v>
      </c>
      <c r="T185" s="9" t="s">
        <v>174</v>
      </c>
      <c r="U185" s="9" t="s">
        <v>1073</v>
      </c>
      <c r="V185" s="6"/>
    </row>
    <row r="186" spans="2:22" ht="13.5">
      <c r="B186" s="7">
        <v>182</v>
      </c>
      <c r="C186" s="9" t="s">
        <v>370</v>
      </c>
      <c r="D186" s="136" t="s">
        <v>1062</v>
      </c>
      <c r="E186" s="136" t="s">
        <v>384</v>
      </c>
      <c r="F186" s="136" t="s">
        <v>385</v>
      </c>
      <c r="G186" s="137" t="s">
        <v>386</v>
      </c>
      <c r="H186" s="137" t="s">
        <v>387</v>
      </c>
      <c r="I186" s="9" t="s">
        <v>157</v>
      </c>
      <c r="J186" s="188">
        <v>2300000</v>
      </c>
      <c r="K186" s="138">
        <v>8720081.859</v>
      </c>
      <c r="L186" s="138" t="s">
        <v>97</v>
      </c>
      <c r="M186" s="138">
        <v>9023348.814</v>
      </c>
      <c r="N186" s="138">
        <v>144851.858</v>
      </c>
      <c r="O186" s="138" t="s">
        <v>97</v>
      </c>
      <c r="P186" s="138">
        <v>149146.261</v>
      </c>
      <c r="Q186" s="9" t="s">
        <v>388</v>
      </c>
      <c r="R186" s="9" t="s">
        <v>1235</v>
      </c>
      <c r="S186" s="9" t="s">
        <v>1344</v>
      </c>
      <c r="T186" s="9" t="s">
        <v>278</v>
      </c>
      <c r="U186" s="9" t="s">
        <v>1073</v>
      </c>
      <c r="V186" s="139"/>
    </row>
    <row r="187" spans="2:22" ht="13.5">
      <c r="B187" s="7">
        <v>183</v>
      </c>
      <c r="C187" s="9" t="s">
        <v>370</v>
      </c>
      <c r="D187" s="136" t="s">
        <v>1062</v>
      </c>
      <c r="E187" s="136" t="s">
        <v>389</v>
      </c>
      <c r="F187" s="136" t="s">
        <v>390</v>
      </c>
      <c r="G187" s="137" t="s">
        <v>364</v>
      </c>
      <c r="H187" s="137" t="s">
        <v>146</v>
      </c>
      <c r="I187" s="9" t="s">
        <v>157</v>
      </c>
      <c r="J187" s="188">
        <v>6900000</v>
      </c>
      <c r="K187" s="138">
        <v>610596138.807</v>
      </c>
      <c r="L187" s="138">
        <v>268047999.631</v>
      </c>
      <c r="M187" s="138">
        <v>365998525.722</v>
      </c>
      <c r="N187" s="138">
        <v>10142793.003</v>
      </c>
      <c r="O187" s="138">
        <v>4399999.994</v>
      </c>
      <c r="P187" s="138">
        <v>6049562.409</v>
      </c>
      <c r="Q187" s="9" t="s">
        <v>391</v>
      </c>
      <c r="R187" s="9" t="s">
        <v>1312</v>
      </c>
      <c r="S187" s="9" t="s">
        <v>1071</v>
      </c>
      <c r="T187" s="9" t="s">
        <v>1172</v>
      </c>
      <c r="U187" s="9" t="s">
        <v>1073</v>
      </c>
      <c r="V187" s="6"/>
    </row>
    <row r="188" spans="2:22" ht="13.5">
      <c r="B188" s="7">
        <v>184</v>
      </c>
      <c r="C188" s="9" t="s">
        <v>370</v>
      </c>
      <c r="D188" s="136" t="s">
        <v>1062</v>
      </c>
      <c r="E188" s="136" t="s">
        <v>392</v>
      </c>
      <c r="F188" s="136" t="s">
        <v>393</v>
      </c>
      <c r="G188" s="137" t="s">
        <v>394</v>
      </c>
      <c r="H188" s="137" t="s">
        <v>204</v>
      </c>
      <c r="I188" s="9" t="s">
        <v>157</v>
      </c>
      <c r="J188" s="188">
        <v>14250000</v>
      </c>
      <c r="K188" s="138">
        <v>339204200.436</v>
      </c>
      <c r="L188" s="138">
        <v>333190355.214</v>
      </c>
      <c r="M188" s="138">
        <v>16354895.671</v>
      </c>
      <c r="N188" s="138">
        <v>5634621.27</v>
      </c>
      <c r="O188" s="138">
        <v>5487785.939</v>
      </c>
      <c r="P188" s="138">
        <v>270328.854</v>
      </c>
      <c r="Q188" s="9" t="s">
        <v>167</v>
      </c>
      <c r="R188" s="9" t="s">
        <v>1235</v>
      </c>
      <c r="S188" s="9" t="s">
        <v>1344</v>
      </c>
      <c r="T188" s="9" t="s">
        <v>136</v>
      </c>
      <c r="U188" s="9" t="s">
        <v>1073</v>
      </c>
      <c r="V188" s="6"/>
    </row>
    <row r="189" spans="2:22" ht="13.5">
      <c r="B189" s="7">
        <v>185</v>
      </c>
      <c r="C189" s="9" t="s">
        <v>370</v>
      </c>
      <c r="D189" s="136" t="s">
        <v>1062</v>
      </c>
      <c r="E189" s="136" t="s">
        <v>395</v>
      </c>
      <c r="F189" s="136" t="s">
        <v>396</v>
      </c>
      <c r="G189" s="137" t="s">
        <v>397</v>
      </c>
      <c r="H189" s="137" t="s">
        <v>146</v>
      </c>
      <c r="I189" s="9" t="s">
        <v>157</v>
      </c>
      <c r="J189" s="188">
        <v>21300000</v>
      </c>
      <c r="K189" s="138">
        <v>774307821.614</v>
      </c>
      <c r="L189" s="138">
        <v>195697961.588</v>
      </c>
      <c r="M189" s="138">
        <v>608563001.923</v>
      </c>
      <c r="N189" s="138">
        <v>12862256.173</v>
      </c>
      <c r="O189" s="138">
        <v>3229356.34</v>
      </c>
      <c r="P189" s="138">
        <v>10058892.594</v>
      </c>
      <c r="Q189" s="9" t="s">
        <v>213</v>
      </c>
      <c r="R189" s="9" t="s">
        <v>1235</v>
      </c>
      <c r="S189" s="9" t="s">
        <v>1344</v>
      </c>
      <c r="T189" s="9" t="s">
        <v>200</v>
      </c>
      <c r="U189" s="9" t="s">
        <v>1073</v>
      </c>
      <c r="V189" s="139"/>
    </row>
    <row r="190" spans="2:22" ht="13.5">
      <c r="B190" s="7">
        <v>186</v>
      </c>
      <c r="C190" s="9" t="s">
        <v>370</v>
      </c>
      <c r="D190" s="136" t="s">
        <v>1062</v>
      </c>
      <c r="E190" s="136" t="s">
        <v>398</v>
      </c>
      <c r="F190" s="136" t="s">
        <v>399</v>
      </c>
      <c r="G190" s="137" t="s">
        <v>364</v>
      </c>
      <c r="H190" s="137" t="s">
        <v>146</v>
      </c>
      <c r="I190" s="9" t="s">
        <v>157</v>
      </c>
      <c r="J190" s="188">
        <v>20700000</v>
      </c>
      <c r="K190" s="138">
        <v>1552329479.202</v>
      </c>
      <c r="L190" s="138">
        <v>11946923.01</v>
      </c>
      <c r="M190" s="138">
        <v>1594481147.674</v>
      </c>
      <c r="N190" s="138">
        <v>25786203.973</v>
      </c>
      <c r="O190" s="138">
        <v>196997.66</v>
      </c>
      <c r="P190" s="138">
        <v>26355060.292</v>
      </c>
      <c r="Q190" s="9" t="s">
        <v>103</v>
      </c>
      <c r="R190" s="9" t="s">
        <v>1312</v>
      </c>
      <c r="S190" s="9" t="s">
        <v>1071</v>
      </c>
      <c r="T190" s="9" t="s">
        <v>1172</v>
      </c>
      <c r="U190" s="9" t="s">
        <v>1073</v>
      </c>
      <c r="V190" s="139"/>
    </row>
    <row r="191" spans="2:22" ht="13.5">
      <c r="B191" s="7">
        <v>187</v>
      </c>
      <c r="C191" s="9" t="s">
        <v>370</v>
      </c>
      <c r="D191" s="136" t="s">
        <v>1062</v>
      </c>
      <c r="E191" s="136" t="s">
        <v>400</v>
      </c>
      <c r="F191" s="136" t="s">
        <v>401</v>
      </c>
      <c r="G191" s="137" t="s">
        <v>402</v>
      </c>
      <c r="H191" s="137" t="s">
        <v>204</v>
      </c>
      <c r="I191" s="9" t="s">
        <v>157</v>
      </c>
      <c r="J191" s="188">
        <v>16100000</v>
      </c>
      <c r="K191" s="138">
        <v>762900700.831</v>
      </c>
      <c r="L191" s="138">
        <v>111275955.182</v>
      </c>
      <c r="M191" s="138">
        <v>677583783.029</v>
      </c>
      <c r="N191" s="138">
        <v>12672769.117</v>
      </c>
      <c r="O191" s="138">
        <v>1834925.538</v>
      </c>
      <c r="P191" s="138">
        <v>11199731.951</v>
      </c>
      <c r="Q191" s="9" t="s">
        <v>113</v>
      </c>
      <c r="R191" s="9" t="s">
        <v>1235</v>
      </c>
      <c r="S191" s="9" t="s">
        <v>1344</v>
      </c>
      <c r="T191" s="9" t="s">
        <v>403</v>
      </c>
      <c r="U191" s="9" t="s">
        <v>1073</v>
      </c>
      <c r="V191" s="6"/>
    </row>
    <row r="192" spans="2:22" ht="13.5">
      <c r="B192" s="7">
        <v>188</v>
      </c>
      <c r="C192" s="9" t="s">
        <v>370</v>
      </c>
      <c r="D192" s="136" t="s">
        <v>1062</v>
      </c>
      <c r="E192" s="136" t="s">
        <v>404</v>
      </c>
      <c r="F192" s="136" t="s">
        <v>405</v>
      </c>
      <c r="G192" s="137" t="s">
        <v>406</v>
      </c>
      <c r="H192" s="137" t="s">
        <v>387</v>
      </c>
      <c r="I192" s="9" t="s">
        <v>157</v>
      </c>
      <c r="J192" s="188">
        <v>14700000</v>
      </c>
      <c r="K192" s="138">
        <v>8411683.908</v>
      </c>
      <c r="L192" s="138" t="s">
        <v>97</v>
      </c>
      <c r="M192" s="138">
        <v>8704225.401</v>
      </c>
      <c r="N192" s="138">
        <v>139728.969</v>
      </c>
      <c r="O192" s="138" t="s">
        <v>97</v>
      </c>
      <c r="P192" s="138">
        <v>143871.494</v>
      </c>
      <c r="Q192" s="9" t="s">
        <v>189</v>
      </c>
      <c r="R192" s="9" t="s">
        <v>1235</v>
      </c>
      <c r="S192" s="9" t="s">
        <v>1344</v>
      </c>
      <c r="T192" s="9" t="s">
        <v>188</v>
      </c>
      <c r="U192" s="9" t="s">
        <v>1073</v>
      </c>
      <c r="V192" s="6"/>
    </row>
    <row r="193" spans="2:22" ht="13.5">
      <c r="B193" s="7">
        <v>189</v>
      </c>
      <c r="C193" s="9" t="s">
        <v>370</v>
      </c>
      <c r="D193" s="136" t="s">
        <v>1062</v>
      </c>
      <c r="E193" s="136" t="s">
        <v>407</v>
      </c>
      <c r="F193" s="136" t="s">
        <v>408</v>
      </c>
      <c r="G193" s="137" t="s">
        <v>409</v>
      </c>
      <c r="H193" s="137" t="s">
        <v>204</v>
      </c>
      <c r="I193" s="9" t="s">
        <v>157</v>
      </c>
      <c r="J193" s="188">
        <v>2700000</v>
      </c>
      <c r="K193" s="138">
        <v>192501668.613</v>
      </c>
      <c r="L193" s="138">
        <v>38737340.898</v>
      </c>
      <c r="M193" s="138">
        <v>160461501.351</v>
      </c>
      <c r="N193" s="138">
        <v>3197702.136</v>
      </c>
      <c r="O193" s="138">
        <v>637701.813</v>
      </c>
      <c r="P193" s="138">
        <v>2652256.221</v>
      </c>
      <c r="Q193" s="9" t="s">
        <v>1183</v>
      </c>
      <c r="R193" s="9" t="s">
        <v>1235</v>
      </c>
      <c r="S193" s="9" t="s">
        <v>1344</v>
      </c>
      <c r="T193" s="9" t="s">
        <v>168</v>
      </c>
      <c r="U193" s="9" t="s">
        <v>1073</v>
      </c>
      <c r="V193" s="139"/>
    </row>
    <row r="194" spans="2:22" ht="13.5">
      <c r="B194" s="7">
        <v>190</v>
      </c>
      <c r="C194" s="9" t="s">
        <v>370</v>
      </c>
      <c r="D194" s="136" t="s">
        <v>1062</v>
      </c>
      <c r="E194" s="136" t="s">
        <v>410</v>
      </c>
      <c r="F194" s="136" t="s">
        <v>411</v>
      </c>
      <c r="G194" s="137" t="s">
        <v>409</v>
      </c>
      <c r="H194" s="137" t="s">
        <v>196</v>
      </c>
      <c r="I194" s="9" t="s">
        <v>157</v>
      </c>
      <c r="J194" s="188">
        <v>20200000</v>
      </c>
      <c r="K194" s="138">
        <v>1370741997.995</v>
      </c>
      <c r="L194" s="138">
        <v>298917205.869</v>
      </c>
      <c r="M194" s="138">
        <v>1123805028.3</v>
      </c>
      <c r="N194" s="138">
        <v>22769800.631</v>
      </c>
      <c r="O194" s="138">
        <v>4934275.917</v>
      </c>
      <c r="P194" s="138">
        <v>18575289.724</v>
      </c>
      <c r="Q194" s="9" t="s">
        <v>1184</v>
      </c>
      <c r="R194" s="9" t="s">
        <v>1235</v>
      </c>
      <c r="S194" s="9" t="s">
        <v>1344</v>
      </c>
      <c r="T194" s="9" t="s">
        <v>188</v>
      </c>
      <c r="U194" s="9" t="s">
        <v>1073</v>
      </c>
      <c r="V194" s="139"/>
    </row>
    <row r="195" spans="2:22" ht="13.5">
      <c r="B195" s="7">
        <v>191</v>
      </c>
      <c r="C195" s="9" t="s">
        <v>370</v>
      </c>
      <c r="D195" s="136" t="s">
        <v>1062</v>
      </c>
      <c r="E195" s="136" t="s">
        <v>412</v>
      </c>
      <c r="F195" s="136" t="s">
        <v>413</v>
      </c>
      <c r="G195" s="137" t="s">
        <v>364</v>
      </c>
      <c r="H195" s="137" t="s">
        <v>414</v>
      </c>
      <c r="I195" s="9" t="s">
        <v>157</v>
      </c>
      <c r="J195" s="188">
        <v>68900000</v>
      </c>
      <c r="K195" s="138">
        <v>5484319289.905</v>
      </c>
      <c r="L195" s="138">
        <v>5536401615.902</v>
      </c>
      <c r="M195" s="138" t="s">
        <v>97</v>
      </c>
      <c r="N195" s="138">
        <v>91101649.334</v>
      </c>
      <c r="O195" s="138">
        <v>91473536.773</v>
      </c>
      <c r="P195" s="138" t="s">
        <v>97</v>
      </c>
      <c r="Q195" s="9" t="s">
        <v>103</v>
      </c>
      <c r="R195" s="9" t="s">
        <v>1312</v>
      </c>
      <c r="S195" s="9" t="s">
        <v>1071</v>
      </c>
      <c r="T195" s="9" t="s">
        <v>1172</v>
      </c>
      <c r="U195" s="9" t="s">
        <v>1073</v>
      </c>
      <c r="V195" s="139"/>
    </row>
    <row r="196" spans="2:22" ht="13.5">
      <c r="B196" s="7">
        <v>192</v>
      </c>
      <c r="C196" s="9" t="s">
        <v>370</v>
      </c>
      <c r="D196" s="136" t="s">
        <v>1062</v>
      </c>
      <c r="E196" s="136" t="s">
        <v>1309</v>
      </c>
      <c r="F196" s="136" t="s">
        <v>1310</v>
      </c>
      <c r="G196" s="137" t="s">
        <v>1311</v>
      </c>
      <c r="H196" s="137" t="s">
        <v>414</v>
      </c>
      <c r="I196" s="9" t="s">
        <v>157</v>
      </c>
      <c r="J196" s="188">
        <v>91800000</v>
      </c>
      <c r="K196" s="138" t="s">
        <v>97</v>
      </c>
      <c r="L196" s="138">
        <v>3036249999.08</v>
      </c>
      <c r="M196" s="138">
        <v>5372366221.705</v>
      </c>
      <c r="N196" s="138" t="s">
        <v>97</v>
      </c>
      <c r="O196" s="138">
        <v>49999999.99</v>
      </c>
      <c r="P196" s="138">
        <v>88799441.681</v>
      </c>
      <c r="Q196" s="9" t="s">
        <v>103</v>
      </c>
      <c r="R196" s="9" t="s">
        <v>1312</v>
      </c>
      <c r="S196" s="9" t="s">
        <v>1071</v>
      </c>
      <c r="T196" s="9" t="s">
        <v>1172</v>
      </c>
      <c r="U196" s="9" t="s">
        <v>1073</v>
      </c>
      <c r="V196" s="139"/>
    </row>
    <row r="197" spans="2:22" ht="13.5">
      <c r="B197" s="7">
        <v>193</v>
      </c>
      <c r="C197" s="9" t="s">
        <v>370</v>
      </c>
      <c r="D197" s="136" t="s">
        <v>1062</v>
      </c>
      <c r="E197" s="136" t="s">
        <v>415</v>
      </c>
      <c r="F197" s="136" t="s">
        <v>416</v>
      </c>
      <c r="G197" s="137" t="s">
        <v>417</v>
      </c>
      <c r="H197" s="137" t="s">
        <v>414</v>
      </c>
      <c r="I197" s="9" t="s">
        <v>157</v>
      </c>
      <c r="J197" s="188">
        <v>168100000</v>
      </c>
      <c r="K197" s="138">
        <v>4406094158.52</v>
      </c>
      <c r="L197" s="138">
        <v>1998134714.851</v>
      </c>
      <c r="M197" s="138">
        <v>2546719190.287</v>
      </c>
      <c r="N197" s="138">
        <v>73190932.866</v>
      </c>
      <c r="O197" s="138">
        <v>32924729.571</v>
      </c>
      <c r="P197" s="138">
        <v>42094532.071</v>
      </c>
      <c r="Q197" s="9" t="s">
        <v>1201</v>
      </c>
      <c r="R197" s="9" t="s">
        <v>1235</v>
      </c>
      <c r="S197" s="9" t="s">
        <v>1344</v>
      </c>
      <c r="T197" s="9" t="s">
        <v>174</v>
      </c>
      <c r="U197" s="9" t="s">
        <v>1073</v>
      </c>
      <c r="V197" s="6"/>
    </row>
    <row r="198" spans="2:22" ht="13.5">
      <c r="B198" s="7">
        <v>194</v>
      </c>
      <c r="C198" s="9" t="s">
        <v>370</v>
      </c>
      <c r="D198" s="136" t="s">
        <v>1062</v>
      </c>
      <c r="E198" s="136" t="s">
        <v>418</v>
      </c>
      <c r="F198" s="136" t="s">
        <v>419</v>
      </c>
      <c r="G198" s="137" t="s">
        <v>354</v>
      </c>
      <c r="H198" s="137" t="s">
        <v>162</v>
      </c>
      <c r="I198" s="9" t="s">
        <v>157</v>
      </c>
      <c r="J198" s="188">
        <v>105900000</v>
      </c>
      <c r="K198" s="138">
        <v>5369096045.558</v>
      </c>
      <c r="L198" s="138">
        <v>2298933060.178</v>
      </c>
      <c r="M198" s="138">
        <v>3235936809.76</v>
      </c>
      <c r="N198" s="138">
        <v>89187641.953</v>
      </c>
      <c r="O198" s="138">
        <v>37901716.384</v>
      </c>
      <c r="P198" s="138">
        <v>53486558.839</v>
      </c>
      <c r="Q198" s="9" t="s">
        <v>322</v>
      </c>
      <c r="R198" s="9" t="s">
        <v>1235</v>
      </c>
      <c r="S198" s="9" t="s">
        <v>1344</v>
      </c>
      <c r="T198" s="9" t="s">
        <v>107</v>
      </c>
      <c r="U198" s="9" t="s">
        <v>1073</v>
      </c>
      <c r="V198" s="6"/>
    </row>
    <row r="199" spans="2:22" ht="13.5">
      <c r="B199" s="7">
        <v>195</v>
      </c>
      <c r="C199" s="9" t="s">
        <v>370</v>
      </c>
      <c r="D199" s="136" t="s">
        <v>1062</v>
      </c>
      <c r="E199" s="136" t="s">
        <v>420</v>
      </c>
      <c r="F199" s="136" t="s">
        <v>421</v>
      </c>
      <c r="G199" s="137" t="s">
        <v>422</v>
      </c>
      <c r="H199" s="137" t="s">
        <v>423</v>
      </c>
      <c r="I199" s="9" t="s">
        <v>157</v>
      </c>
      <c r="J199" s="188">
        <v>36900000</v>
      </c>
      <c r="K199" s="138">
        <v>2235115865.008</v>
      </c>
      <c r="L199" s="138">
        <v>480555751.372</v>
      </c>
      <c r="M199" s="138">
        <v>1856049319.968</v>
      </c>
      <c r="N199" s="138">
        <v>37128170.515</v>
      </c>
      <c r="O199" s="138">
        <v>7916081.199</v>
      </c>
      <c r="P199" s="138">
        <v>30678501.156</v>
      </c>
      <c r="Q199" s="9" t="s">
        <v>213</v>
      </c>
      <c r="R199" s="9" t="s">
        <v>1235</v>
      </c>
      <c r="S199" s="9" t="s">
        <v>1344</v>
      </c>
      <c r="T199" s="9" t="s">
        <v>200</v>
      </c>
      <c r="U199" s="9" t="s">
        <v>1073</v>
      </c>
      <c r="V199" s="139"/>
    </row>
    <row r="200" spans="2:22" ht="13.5">
      <c r="B200" s="7">
        <v>196</v>
      </c>
      <c r="C200" s="9" t="s">
        <v>370</v>
      </c>
      <c r="D200" s="136" t="s">
        <v>1062</v>
      </c>
      <c r="E200" s="136" t="s">
        <v>424</v>
      </c>
      <c r="F200" s="136" t="s">
        <v>425</v>
      </c>
      <c r="G200" s="137" t="s">
        <v>426</v>
      </c>
      <c r="H200" s="137" t="s">
        <v>196</v>
      </c>
      <c r="I200" s="9" t="s">
        <v>157</v>
      </c>
      <c r="J200" s="188">
        <v>41000000</v>
      </c>
      <c r="K200" s="138">
        <v>2242546290.834</v>
      </c>
      <c r="L200" s="138">
        <v>1351872898.299</v>
      </c>
      <c r="M200" s="138">
        <v>954906907.806</v>
      </c>
      <c r="N200" s="138">
        <v>37251599.516</v>
      </c>
      <c r="O200" s="138">
        <v>22286082.318</v>
      </c>
      <c r="P200" s="138">
        <v>15783585.253</v>
      </c>
      <c r="Q200" s="9" t="s">
        <v>1144</v>
      </c>
      <c r="R200" s="9" t="s">
        <v>1235</v>
      </c>
      <c r="S200" s="9" t="s">
        <v>1344</v>
      </c>
      <c r="T200" s="9" t="s">
        <v>136</v>
      </c>
      <c r="U200" s="9" t="s">
        <v>1073</v>
      </c>
      <c r="V200" s="6"/>
    </row>
    <row r="201" spans="2:22" ht="13.5">
      <c r="B201" s="7">
        <v>197</v>
      </c>
      <c r="C201" s="9" t="s">
        <v>370</v>
      </c>
      <c r="D201" s="136" t="s">
        <v>1062</v>
      </c>
      <c r="E201" s="136" t="s">
        <v>427</v>
      </c>
      <c r="F201" s="136" t="s">
        <v>428</v>
      </c>
      <c r="G201" s="137" t="s">
        <v>429</v>
      </c>
      <c r="H201" s="137" t="s">
        <v>251</v>
      </c>
      <c r="I201" s="9" t="s">
        <v>157</v>
      </c>
      <c r="J201" s="188">
        <v>25300000</v>
      </c>
      <c r="K201" s="138">
        <v>1951177949.368</v>
      </c>
      <c r="L201" s="138">
        <v>891700639.745</v>
      </c>
      <c r="M201" s="138">
        <v>1127089807.366</v>
      </c>
      <c r="N201" s="138">
        <v>32411593.843</v>
      </c>
      <c r="O201" s="138">
        <v>14693835.435</v>
      </c>
      <c r="P201" s="138">
        <v>18629583.593</v>
      </c>
      <c r="Q201" s="9" t="s">
        <v>167</v>
      </c>
      <c r="R201" s="9" t="s">
        <v>1235</v>
      </c>
      <c r="S201" s="9" t="s">
        <v>1344</v>
      </c>
      <c r="T201" s="9" t="s">
        <v>403</v>
      </c>
      <c r="U201" s="9" t="s">
        <v>1073</v>
      </c>
      <c r="V201" s="6"/>
    </row>
    <row r="202" spans="2:22" ht="13.5">
      <c r="B202" s="7">
        <v>198</v>
      </c>
      <c r="C202" s="9" t="s">
        <v>370</v>
      </c>
      <c r="D202" s="136" t="s">
        <v>1062</v>
      </c>
      <c r="E202" s="136" t="s">
        <v>430</v>
      </c>
      <c r="F202" s="136" t="s">
        <v>431</v>
      </c>
      <c r="G202" s="137" t="s">
        <v>358</v>
      </c>
      <c r="H202" s="137" t="s">
        <v>251</v>
      </c>
      <c r="I202" s="9" t="s">
        <v>157</v>
      </c>
      <c r="J202" s="188">
        <v>53500000</v>
      </c>
      <c r="K202" s="138">
        <v>4195852460.655</v>
      </c>
      <c r="L202" s="138">
        <v>205978479.286</v>
      </c>
      <c r="M202" s="138">
        <v>4133258092.129</v>
      </c>
      <c r="N202" s="138">
        <v>69698545.858</v>
      </c>
      <c r="O202" s="138">
        <v>3400029.726</v>
      </c>
      <c r="P202" s="138">
        <v>68318315.572</v>
      </c>
      <c r="Q202" s="9" t="s">
        <v>1217</v>
      </c>
      <c r="R202" s="9" t="s">
        <v>1235</v>
      </c>
      <c r="S202" s="9" t="s">
        <v>1344</v>
      </c>
      <c r="T202" s="9" t="s">
        <v>200</v>
      </c>
      <c r="U202" s="9" t="s">
        <v>1073</v>
      </c>
      <c r="V202" s="6"/>
    </row>
    <row r="203" spans="2:22" ht="13.5">
      <c r="B203" s="7">
        <v>199</v>
      </c>
      <c r="C203" s="9" t="s">
        <v>370</v>
      </c>
      <c r="D203" s="136" t="s">
        <v>1062</v>
      </c>
      <c r="E203" s="136" t="s">
        <v>432</v>
      </c>
      <c r="F203" s="136" t="s">
        <v>433</v>
      </c>
      <c r="G203" s="137" t="s">
        <v>434</v>
      </c>
      <c r="H203" s="137" t="s">
        <v>282</v>
      </c>
      <c r="I203" s="9" t="s">
        <v>157</v>
      </c>
      <c r="J203" s="188">
        <v>56600000</v>
      </c>
      <c r="K203" s="138">
        <v>4389833784.236</v>
      </c>
      <c r="L203" s="138">
        <v>582704688.132</v>
      </c>
      <c r="M203" s="138">
        <v>3952353119.304</v>
      </c>
      <c r="N203" s="138">
        <v>72920826.981</v>
      </c>
      <c r="O203" s="138">
        <v>9602062.976</v>
      </c>
      <c r="P203" s="138">
        <v>65328150.732</v>
      </c>
      <c r="Q203" s="9" t="s">
        <v>213</v>
      </c>
      <c r="R203" s="9" t="s">
        <v>1235</v>
      </c>
      <c r="S203" s="9" t="s">
        <v>1344</v>
      </c>
      <c r="T203" s="9" t="s">
        <v>200</v>
      </c>
      <c r="U203" s="9" t="s">
        <v>1073</v>
      </c>
      <c r="V203" s="139"/>
    </row>
    <row r="204" spans="2:22" ht="13.5">
      <c r="B204" s="7">
        <v>200</v>
      </c>
      <c r="C204" s="9" t="s">
        <v>370</v>
      </c>
      <c r="D204" s="136" t="s">
        <v>1062</v>
      </c>
      <c r="E204" s="136" t="s">
        <v>435</v>
      </c>
      <c r="F204" s="136" t="s">
        <v>436</v>
      </c>
      <c r="G204" s="137" t="s">
        <v>329</v>
      </c>
      <c r="H204" s="137" t="s">
        <v>162</v>
      </c>
      <c r="I204" s="9" t="s">
        <v>157</v>
      </c>
      <c r="J204" s="188">
        <v>281800000</v>
      </c>
      <c r="K204" s="138">
        <v>5250547175.183</v>
      </c>
      <c r="L204" s="138">
        <v>1915622693.59</v>
      </c>
      <c r="M204" s="138">
        <v>3539376128.849</v>
      </c>
      <c r="N204" s="138">
        <v>87218391.614</v>
      </c>
      <c r="O204" s="138">
        <v>31569259.95</v>
      </c>
      <c r="P204" s="138">
        <v>58502084.774</v>
      </c>
      <c r="Q204" s="9" t="s">
        <v>103</v>
      </c>
      <c r="R204" s="9" t="s">
        <v>1312</v>
      </c>
      <c r="S204" s="9" t="s">
        <v>1071</v>
      </c>
      <c r="T204" s="9" t="s">
        <v>1172</v>
      </c>
      <c r="U204" s="9" t="s">
        <v>1073</v>
      </c>
      <c r="V204" s="139"/>
    </row>
    <row r="205" spans="2:22" ht="13.5">
      <c r="B205" s="7">
        <v>201</v>
      </c>
      <c r="C205" s="9" t="s">
        <v>370</v>
      </c>
      <c r="D205" s="136" t="s">
        <v>1062</v>
      </c>
      <c r="E205" s="136" t="s">
        <v>23</v>
      </c>
      <c r="F205" s="136" t="s">
        <v>24</v>
      </c>
      <c r="G205" s="137" t="s">
        <v>1308</v>
      </c>
      <c r="H205" s="137" t="s">
        <v>204</v>
      </c>
      <c r="I205" s="9" t="s">
        <v>157</v>
      </c>
      <c r="J205" s="188">
        <v>14000000</v>
      </c>
      <c r="K205" s="138" t="s">
        <v>97</v>
      </c>
      <c r="L205" s="138" t="s">
        <v>97</v>
      </c>
      <c r="M205" s="138">
        <v>1281976850.319</v>
      </c>
      <c r="N205" s="138" t="s">
        <v>97</v>
      </c>
      <c r="O205" s="138" t="s">
        <v>97</v>
      </c>
      <c r="P205" s="138">
        <v>21189700.005</v>
      </c>
      <c r="Q205" s="9" t="s">
        <v>189</v>
      </c>
      <c r="R205" s="9" t="s">
        <v>1235</v>
      </c>
      <c r="S205" s="9" t="s">
        <v>1344</v>
      </c>
      <c r="T205" s="9" t="s">
        <v>188</v>
      </c>
      <c r="U205" s="9" t="s">
        <v>1073</v>
      </c>
      <c r="V205" s="6"/>
    </row>
    <row r="206" spans="2:22" ht="13.5">
      <c r="B206" s="7">
        <v>202</v>
      </c>
      <c r="C206" s="9" t="s">
        <v>370</v>
      </c>
      <c r="D206" s="136" t="s">
        <v>1062</v>
      </c>
      <c r="E206" s="136" t="s">
        <v>437</v>
      </c>
      <c r="F206" s="136" t="s">
        <v>438</v>
      </c>
      <c r="G206" s="137" t="s">
        <v>439</v>
      </c>
      <c r="H206" s="137" t="s">
        <v>204</v>
      </c>
      <c r="I206" s="9" t="s">
        <v>157</v>
      </c>
      <c r="J206" s="188">
        <v>32900000</v>
      </c>
      <c r="K206" s="138">
        <v>1237500027.08</v>
      </c>
      <c r="L206" s="138">
        <v>1277079587.927</v>
      </c>
      <c r="M206" s="138">
        <v>195121.455</v>
      </c>
      <c r="N206" s="138">
        <v>20556478.855</v>
      </c>
      <c r="O206" s="138">
        <v>21063037.778</v>
      </c>
      <c r="P206" s="138">
        <v>3225.148</v>
      </c>
      <c r="Q206" s="9" t="s">
        <v>189</v>
      </c>
      <c r="R206" s="9" t="s">
        <v>1235</v>
      </c>
      <c r="S206" s="9" t="s">
        <v>1344</v>
      </c>
      <c r="T206" s="9" t="s">
        <v>188</v>
      </c>
      <c r="U206" s="9" t="s">
        <v>1073</v>
      </c>
      <c r="V206" s="6"/>
    </row>
    <row r="207" spans="2:22" ht="13.5">
      <c r="B207" s="7">
        <v>203</v>
      </c>
      <c r="C207" s="9" t="s">
        <v>370</v>
      </c>
      <c r="D207" s="136" t="s">
        <v>1062</v>
      </c>
      <c r="E207" s="136" t="s">
        <v>1014</v>
      </c>
      <c r="F207" s="136" t="s">
        <v>1015</v>
      </c>
      <c r="G207" s="137" t="s">
        <v>1219</v>
      </c>
      <c r="H207" s="137" t="s">
        <v>1220</v>
      </c>
      <c r="I207" s="9" t="s">
        <v>157</v>
      </c>
      <c r="J207" s="188">
        <v>15100000</v>
      </c>
      <c r="K207" s="138" t="s">
        <v>97</v>
      </c>
      <c r="L207" s="138">
        <v>119535339.952</v>
      </c>
      <c r="M207" s="138">
        <v>1259731848.827</v>
      </c>
      <c r="N207" s="138" t="s">
        <v>97</v>
      </c>
      <c r="O207" s="138">
        <v>1970859.496</v>
      </c>
      <c r="P207" s="138">
        <v>20822014.03</v>
      </c>
      <c r="Q207" s="9" t="s">
        <v>292</v>
      </c>
      <c r="R207" s="9" t="s">
        <v>1235</v>
      </c>
      <c r="S207" s="9" t="s">
        <v>1344</v>
      </c>
      <c r="T207" s="9" t="s">
        <v>168</v>
      </c>
      <c r="U207" s="9" t="s">
        <v>1073</v>
      </c>
      <c r="V207" s="139"/>
    </row>
    <row r="208" spans="2:22" ht="13.5">
      <c r="B208" s="7">
        <v>204</v>
      </c>
      <c r="C208" s="9" t="s">
        <v>370</v>
      </c>
      <c r="D208" s="136" t="s">
        <v>1062</v>
      </c>
      <c r="E208" s="136" t="s">
        <v>1240</v>
      </c>
      <c r="F208" s="136" t="s">
        <v>1241</v>
      </c>
      <c r="G208" s="137" t="s">
        <v>1170</v>
      </c>
      <c r="H208" s="137" t="s">
        <v>490</v>
      </c>
      <c r="I208" s="9" t="s">
        <v>157</v>
      </c>
      <c r="J208" s="188">
        <v>30350000</v>
      </c>
      <c r="K208" s="138" t="s">
        <v>97</v>
      </c>
      <c r="L208" s="138">
        <v>60645000.19</v>
      </c>
      <c r="M208" s="138">
        <v>2719064613.378</v>
      </c>
      <c r="N208" s="138" t="s">
        <v>97</v>
      </c>
      <c r="O208" s="138">
        <v>1000000</v>
      </c>
      <c r="P208" s="138">
        <v>44943216.75</v>
      </c>
      <c r="Q208" s="9" t="s">
        <v>175</v>
      </c>
      <c r="R208" s="9" t="s">
        <v>1235</v>
      </c>
      <c r="S208" s="9" t="s">
        <v>1344</v>
      </c>
      <c r="T208" s="9" t="s">
        <v>200</v>
      </c>
      <c r="U208" s="9" t="s">
        <v>1073</v>
      </c>
      <c r="V208" s="6"/>
    </row>
    <row r="209" spans="2:22" ht="13.5">
      <c r="B209" s="7">
        <v>205</v>
      </c>
      <c r="C209" s="9" t="s">
        <v>370</v>
      </c>
      <c r="D209" s="136" t="s">
        <v>1062</v>
      </c>
      <c r="E209" s="136" t="s">
        <v>1313</v>
      </c>
      <c r="F209" s="136" t="s">
        <v>1314</v>
      </c>
      <c r="G209" s="137" t="s">
        <v>1315</v>
      </c>
      <c r="H209" s="137" t="s">
        <v>304</v>
      </c>
      <c r="I209" s="9" t="s">
        <v>157</v>
      </c>
      <c r="J209" s="188">
        <v>108000000</v>
      </c>
      <c r="K209" s="138" t="s">
        <v>97</v>
      </c>
      <c r="L209" s="138">
        <v>9925033450.9</v>
      </c>
      <c r="M209" s="138" t="s">
        <v>97</v>
      </c>
      <c r="N209" s="138" t="s">
        <v>97</v>
      </c>
      <c r="O209" s="138">
        <v>163428839.96</v>
      </c>
      <c r="P209" s="138" t="s">
        <v>97</v>
      </c>
      <c r="Q209" s="9" t="s">
        <v>213</v>
      </c>
      <c r="R209" s="9" t="s">
        <v>1237</v>
      </c>
      <c r="S209" s="9" t="s">
        <v>1341</v>
      </c>
      <c r="T209" s="9" t="s">
        <v>209</v>
      </c>
      <c r="U209" s="9" t="s">
        <v>1073</v>
      </c>
      <c r="V209" s="6"/>
    </row>
    <row r="210" spans="2:22" ht="13.5">
      <c r="B210" s="7">
        <v>206</v>
      </c>
      <c r="C210" s="9" t="s">
        <v>370</v>
      </c>
      <c r="D210" s="136" t="s">
        <v>1062</v>
      </c>
      <c r="E210" s="136" t="s">
        <v>1316</v>
      </c>
      <c r="F210" s="136" t="s">
        <v>1317</v>
      </c>
      <c r="G210" s="137" t="s">
        <v>1315</v>
      </c>
      <c r="H210" s="137" t="s">
        <v>304</v>
      </c>
      <c r="I210" s="9" t="s">
        <v>157</v>
      </c>
      <c r="J210" s="188">
        <v>125200000</v>
      </c>
      <c r="K210" s="138" t="s">
        <v>97</v>
      </c>
      <c r="L210" s="138">
        <v>11505686926.41</v>
      </c>
      <c r="M210" s="138" t="s">
        <v>97</v>
      </c>
      <c r="N210" s="138" t="s">
        <v>97</v>
      </c>
      <c r="O210" s="138">
        <v>189456395.96</v>
      </c>
      <c r="P210" s="138" t="s">
        <v>97</v>
      </c>
      <c r="Q210" s="9" t="s">
        <v>213</v>
      </c>
      <c r="R210" s="9" t="s">
        <v>1237</v>
      </c>
      <c r="S210" s="9" t="s">
        <v>1341</v>
      </c>
      <c r="T210" s="9" t="s">
        <v>209</v>
      </c>
      <c r="U210" s="9" t="s">
        <v>1073</v>
      </c>
      <c r="V210" s="6"/>
    </row>
    <row r="211" spans="2:22" ht="13.5">
      <c r="B211" s="7">
        <v>207</v>
      </c>
      <c r="C211" s="9" t="s">
        <v>370</v>
      </c>
      <c r="D211" s="136" t="s">
        <v>1062</v>
      </c>
      <c r="E211" s="136" t="s">
        <v>1318</v>
      </c>
      <c r="F211" s="136" t="s">
        <v>1319</v>
      </c>
      <c r="G211" s="137" t="s">
        <v>1308</v>
      </c>
      <c r="H211" s="137" t="s">
        <v>146</v>
      </c>
      <c r="I211" s="9" t="s">
        <v>157</v>
      </c>
      <c r="J211" s="188">
        <v>86000000</v>
      </c>
      <c r="K211" s="138" t="s">
        <v>97</v>
      </c>
      <c r="L211" s="138">
        <v>7840478077.02</v>
      </c>
      <c r="M211" s="138" t="s">
        <v>97</v>
      </c>
      <c r="N211" s="138" t="s">
        <v>97</v>
      </c>
      <c r="O211" s="138">
        <v>129359479.91</v>
      </c>
      <c r="P211" s="138" t="s">
        <v>97</v>
      </c>
      <c r="Q211" s="9" t="s">
        <v>391</v>
      </c>
      <c r="R211" s="9" t="s">
        <v>1237</v>
      </c>
      <c r="S211" s="9" t="s">
        <v>1341</v>
      </c>
      <c r="T211" s="9" t="s">
        <v>209</v>
      </c>
      <c r="U211" s="9" t="s">
        <v>1073</v>
      </c>
      <c r="V211" s="6"/>
    </row>
    <row r="212" spans="2:22" ht="13.5">
      <c r="B212" s="7">
        <v>208</v>
      </c>
      <c r="C212" s="9" t="s">
        <v>370</v>
      </c>
      <c r="D212" s="136" t="s">
        <v>1062</v>
      </c>
      <c r="E212" s="136" t="s">
        <v>1320</v>
      </c>
      <c r="F212" s="136" t="s">
        <v>1321</v>
      </c>
      <c r="G212" s="137" t="s">
        <v>1308</v>
      </c>
      <c r="H212" s="137" t="s">
        <v>146</v>
      </c>
      <c r="I212" s="9" t="s">
        <v>157</v>
      </c>
      <c r="J212" s="188">
        <v>66100000</v>
      </c>
      <c r="K212" s="138" t="s">
        <v>97</v>
      </c>
      <c r="L212" s="138">
        <v>6026227917.34</v>
      </c>
      <c r="M212" s="138" t="s">
        <v>97</v>
      </c>
      <c r="N212" s="138" t="s">
        <v>97</v>
      </c>
      <c r="O212" s="138">
        <v>99426297.93</v>
      </c>
      <c r="P212" s="138" t="s">
        <v>97</v>
      </c>
      <c r="Q212" s="9" t="s">
        <v>1145</v>
      </c>
      <c r="R212" s="9" t="s">
        <v>1237</v>
      </c>
      <c r="S212" s="9" t="s">
        <v>1341</v>
      </c>
      <c r="T212" s="9" t="s">
        <v>209</v>
      </c>
      <c r="U212" s="9" t="s">
        <v>1073</v>
      </c>
      <c r="V212" s="6"/>
    </row>
    <row r="213" spans="2:22" ht="13.5">
      <c r="B213" s="7">
        <v>209</v>
      </c>
      <c r="C213" s="9" t="s">
        <v>370</v>
      </c>
      <c r="D213" s="136" t="s">
        <v>1062</v>
      </c>
      <c r="E213" s="136" t="s">
        <v>1322</v>
      </c>
      <c r="F213" s="136" t="s">
        <v>1323</v>
      </c>
      <c r="G213" s="137" t="s">
        <v>1308</v>
      </c>
      <c r="H213" s="137" t="s">
        <v>146</v>
      </c>
      <c r="I213" s="9" t="s">
        <v>157</v>
      </c>
      <c r="J213" s="188">
        <v>65600000</v>
      </c>
      <c r="K213" s="138" t="s">
        <v>97</v>
      </c>
      <c r="L213" s="138">
        <v>6001796151.03</v>
      </c>
      <c r="M213" s="138" t="s">
        <v>97</v>
      </c>
      <c r="N213" s="138" t="s">
        <v>97</v>
      </c>
      <c r="O213" s="138">
        <v>99023199.98</v>
      </c>
      <c r="P213" s="138" t="s">
        <v>97</v>
      </c>
      <c r="Q213" s="9" t="s">
        <v>1144</v>
      </c>
      <c r="R213" s="9" t="s">
        <v>1237</v>
      </c>
      <c r="S213" s="9" t="s">
        <v>1341</v>
      </c>
      <c r="T213" s="9" t="s">
        <v>209</v>
      </c>
      <c r="U213" s="9" t="s">
        <v>1073</v>
      </c>
      <c r="V213" s="6"/>
    </row>
    <row r="214" spans="2:22" ht="13.5">
      <c r="B214" s="7">
        <v>210</v>
      </c>
      <c r="C214" s="9" t="s">
        <v>370</v>
      </c>
      <c r="D214" s="136" t="s">
        <v>1062</v>
      </c>
      <c r="E214" s="136" t="s">
        <v>31</v>
      </c>
      <c r="F214" s="136" t="s">
        <v>32</v>
      </c>
      <c r="G214" s="137" t="s">
        <v>33</v>
      </c>
      <c r="H214" s="137" t="s">
        <v>34</v>
      </c>
      <c r="I214" s="9" t="s">
        <v>98</v>
      </c>
      <c r="J214" s="188">
        <v>30000000</v>
      </c>
      <c r="K214" s="138">
        <v>1264200000</v>
      </c>
      <c r="L214" s="138" t="s">
        <v>97</v>
      </c>
      <c r="M214" s="138">
        <v>1270500000</v>
      </c>
      <c r="N214" s="138">
        <v>21000000</v>
      </c>
      <c r="O214" s="138" t="s">
        <v>97</v>
      </c>
      <c r="P214" s="138">
        <v>21000000</v>
      </c>
      <c r="Q214" s="9" t="s">
        <v>441</v>
      </c>
      <c r="R214" s="9" t="s">
        <v>1235</v>
      </c>
      <c r="S214" s="9" t="s">
        <v>1344</v>
      </c>
      <c r="T214" s="9" t="s">
        <v>440</v>
      </c>
      <c r="U214" s="9" t="s">
        <v>1073</v>
      </c>
      <c r="V214" s="6"/>
    </row>
    <row r="215" spans="2:22" ht="13.5">
      <c r="B215" s="7">
        <v>211</v>
      </c>
      <c r="C215" s="9" t="s">
        <v>445</v>
      </c>
      <c r="D215" s="136" t="s">
        <v>1060</v>
      </c>
      <c r="E215" s="136" t="s">
        <v>756</v>
      </c>
      <c r="F215" s="136" t="s">
        <v>757</v>
      </c>
      <c r="G215" s="137" t="s">
        <v>758</v>
      </c>
      <c r="H215" s="137" t="s">
        <v>759</v>
      </c>
      <c r="I215" s="135" t="s">
        <v>451</v>
      </c>
      <c r="J215" s="187">
        <v>200000</v>
      </c>
      <c r="K215" s="138">
        <v>17698438.806</v>
      </c>
      <c r="L215" s="138" t="s">
        <v>97</v>
      </c>
      <c r="M215" s="138">
        <v>18313955.005</v>
      </c>
      <c r="N215" s="138">
        <v>293994</v>
      </c>
      <c r="O215" s="138" t="s">
        <v>97</v>
      </c>
      <c r="P215" s="138">
        <v>302710</v>
      </c>
      <c r="Q215" s="9" t="s">
        <v>103</v>
      </c>
      <c r="R215" s="9" t="s">
        <v>1312</v>
      </c>
      <c r="S215" s="9" t="s">
        <v>1071</v>
      </c>
      <c r="T215" s="9" t="s">
        <v>1172</v>
      </c>
      <c r="U215" s="9" t="s">
        <v>1073</v>
      </c>
      <c r="V215" s="6"/>
    </row>
    <row r="216" spans="2:22" ht="13.5">
      <c r="B216" s="7">
        <v>212</v>
      </c>
      <c r="C216" s="9" t="s">
        <v>445</v>
      </c>
      <c r="D216" s="136" t="s">
        <v>1060</v>
      </c>
      <c r="E216" s="136" t="s">
        <v>760</v>
      </c>
      <c r="F216" s="136" t="s">
        <v>761</v>
      </c>
      <c r="G216" s="137" t="s">
        <v>762</v>
      </c>
      <c r="H216" s="137" t="s">
        <v>387</v>
      </c>
      <c r="I216" s="135" t="s">
        <v>98</v>
      </c>
      <c r="J216" s="187">
        <v>250000</v>
      </c>
      <c r="K216" s="138">
        <v>9783841.256</v>
      </c>
      <c r="L216" s="138" t="s">
        <v>97</v>
      </c>
      <c r="M216" s="138">
        <v>9832597.94</v>
      </c>
      <c r="N216" s="138">
        <v>162522.28</v>
      </c>
      <c r="O216" s="138" t="s">
        <v>97</v>
      </c>
      <c r="P216" s="138">
        <v>162522.28</v>
      </c>
      <c r="Q216" s="9" t="s">
        <v>1225</v>
      </c>
      <c r="R216" s="9" t="s">
        <v>1235</v>
      </c>
      <c r="S216" s="9" t="s">
        <v>1344</v>
      </c>
      <c r="T216" s="9" t="s">
        <v>168</v>
      </c>
      <c r="U216" s="9" t="s">
        <v>1073</v>
      </c>
      <c r="V216" s="6"/>
    </row>
    <row r="217" spans="2:22" ht="13.5">
      <c r="B217" s="7">
        <v>213</v>
      </c>
      <c r="C217" s="9" t="s">
        <v>445</v>
      </c>
      <c r="D217" s="136" t="s">
        <v>1062</v>
      </c>
      <c r="E217" s="136" t="s">
        <v>442</v>
      </c>
      <c r="F217" s="136" t="s">
        <v>443</v>
      </c>
      <c r="G217" s="137" t="s">
        <v>444</v>
      </c>
      <c r="H217" s="137" t="s">
        <v>135</v>
      </c>
      <c r="I217" s="9" t="s">
        <v>98</v>
      </c>
      <c r="J217" s="188">
        <v>8250000</v>
      </c>
      <c r="K217" s="138">
        <v>329294000</v>
      </c>
      <c r="L217" s="138" t="s">
        <v>97</v>
      </c>
      <c r="M217" s="138">
        <v>330935000</v>
      </c>
      <c r="N217" s="138">
        <v>5470000</v>
      </c>
      <c r="O217" s="138" t="s">
        <v>97</v>
      </c>
      <c r="P217" s="138">
        <v>5470000</v>
      </c>
      <c r="Q217" s="9" t="s">
        <v>138</v>
      </c>
      <c r="R217" s="9" t="s">
        <v>1235</v>
      </c>
      <c r="S217" s="9" t="s">
        <v>1344</v>
      </c>
      <c r="T217" s="9" t="s">
        <v>112</v>
      </c>
      <c r="U217" s="9" t="s">
        <v>1073</v>
      </c>
      <c r="V217" s="6"/>
    </row>
    <row r="218" spans="2:22" ht="13.5">
      <c r="B218" s="7">
        <v>214</v>
      </c>
      <c r="C218" s="9" t="s">
        <v>445</v>
      </c>
      <c r="D218" s="136" t="s">
        <v>1062</v>
      </c>
      <c r="E218" s="136" t="s">
        <v>35</v>
      </c>
      <c r="F218" s="136" t="s">
        <v>36</v>
      </c>
      <c r="G218" s="137" t="s">
        <v>446</v>
      </c>
      <c r="H218" s="137" t="s">
        <v>37</v>
      </c>
      <c r="I218" s="9" t="s">
        <v>451</v>
      </c>
      <c r="J218" s="188">
        <v>5194882.32</v>
      </c>
      <c r="K218" s="138">
        <v>133783427.218</v>
      </c>
      <c r="L218" s="138" t="s">
        <v>97</v>
      </c>
      <c r="M218" s="138">
        <v>138436146.446</v>
      </c>
      <c r="N218" s="138">
        <v>2222316.067</v>
      </c>
      <c r="O218" s="138" t="s">
        <v>97</v>
      </c>
      <c r="P218" s="138">
        <v>2288200.768</v>
      </c>
      <c r="Q218" s="9" t="s">
        <v>117</v>
      </c>
      <c r="R218" s="9" t="s">
        <v>1235</v>
      </c>
      <c r="S218" s="9" t="s">
        <v>1344</v>
      </c>
      <c r="T218" s="9" t="s">
        <v>107</v>
      </c>
      <c r="U218" s="9" t="s">
        <v>1073</v>
      </c>
      <c r="V218" s="6"/>
    </row>
    <row r="219" spans="2:22" ht="13.5">
      <c r="B219" s="7">
        <v>215</v>
      </c>
      <c r="C219" s="9" t="s">
        <v>445</v>
      </c>
      <c r="D219" s="136" t="s">
        <v>1062</v>
      </c>
      <c r="E219" s="136" t="s">
        <v>1022</v>
      </c>
      <c r="F219" s="136" t="s">
        <v>1023</v>
      </c>
      <c r="G219" s="137" t="s">
        <v>1150</v>
      </c>
      <c r="H219" s="137" t="s">
        <v>1151</v>
      </c>
      <c r="I219" s="9" t="s">
        <v>98</v>
      </c>
      <c r="J219" s="188">
        <v>200000000</v>
      </c>
      <c r="K219" s="138" t="s">
        <v>97</v>
      </c>
      <c r="L219" s="138">
        <v>12094800000</v>
      </c>
      <c r="M219" s="138" t="s">
        <v>97</v>
      </c>
      <c r="N219" s="138" t="s">
        <v>97</v>
      </c>
      <c r="O219" s="138">
        <v>200000000</v>
      </c>
      <c r="P219" s="138" t="s">
        <v>97</v>
      </c>
      <c r="Q219" s="9" t="s">
        <v>213</v>
      </c>
      <c r="R219" s="9" t="s">
        <v>1237</v>
      </c>
      <c r="S219" s="9" t="s">
        <v>1341</v>
      </c>
      <c r="T219" s="9" t="s">
        <v>209</v>
      </c>
      <c r="U219" s="9" t="s">
        <v>1073</v>
      </c>
      <c r="V219" s="6"/>
    </row>
    <row r="220" spans="2:22" ht="13.5">
      <c r="B220" s="7">
        <v>216</v>
      </c>
      <c r="C220" s="9" t="s">
        <v>445</v>
      </c>
      <c r="D220" s="136" t="s">
        <v>1062</v>
      </c>
      <c r="E220" s="136" t="s">
        <v>447</v>
      </c>
      <c r="F220" s="136" t="s">
        <v>448</v>
      </c>
      <c r="G220" s="137" t="s">
        <v>449</v>
      </c>
      <c r="H220" s="137" t="s">
        <v>126</v>
      </c>
      <c r="I220" s="9" t="s">
        <v>157</v>
      </c>
      <c r="J220" s="188">
        <v>1536745.11</v>
      </c>
      <c r="K220" s="138">
        <v>232137580.716</v>
      </c>
      <c r="L220" s="138" t="s">
        <v>97</v>
      </c>
      <c r="M220" s="138" t="s">
        <v>97</v>
      </c>
      <c r="N220" s="138">
        <v>3856105.992</v>
      </c>
      <c r="O220" s="138" t="s">
        <v>97</v>
      </c>
      <c r="P220" s="138" t="s">
        <v>97</v>
      </c>
      <c r="Q220" s="9" t="s">
        <v>175</v>
      </c>
      <c r="R220" s="9" t="s">
        <v>1235</v>
      </c>
      <c r="S220" s="9" t="s">
        <v>1344</v>
      </c>
      <c r="T220" s="9" t="s">
        <v>168</v>
      </c>
      <c r="U220" s="9" t="s">
        <v>1073</v>
      </c>
      <c r="V220" s="6"/>
    </row>
    <row r="221" spans="2:22" ht="13.5">
      <c r="B221" s="7">
        <v>217</v>
      </c>
      <c r="C221" s="9" t="s">
        <v>445</v>
      </c>
      <c r="D221" s="136" t="s">
        <v>1062</v>
      </c>
      <c r="E221" s="136" t="s">
        <v>450</v>
      </c>
      <c r="F221" s="136" t="s">
        <v>452</v>
      </c>
      <c r="G221" s="137" t="s">
        <v>181</v>
      </c>
      <c r="H221" s="137" t="s">
        <v>674</v>
      </c>
      <c r="I221" s="9" t="s">
        <v>451</v>
      </c>
      <c r="J221" s="188">
        <v>4900000</v>
      </c>
      <c r="K221" s="138">
        <v>101135049.898</v>
      </c>
      <c r="L221" s="138">
        <v>14677370.52</v>
      </c>
      <c r="M221" s="138">
        <v>90060003.706</v>
      </c>
      <c r="N221" s="138">
        <v>1679984.218</v>
      </c>
      <c r="O221" s="138">
        <v>242309.06</v>
      </c>
      <c r="P221" s="138">
        <v>1488595.103</v>
      </c>
      <c r="Q221" s="9" t="s">
        <v>175</v>
      </c>
      <c r="R221" s="9" t="s">
        <v>1235</v>
      </c>
      <c r="S221" s="9" t="s">
        <v>1344</v>
      </c>
      <c r="T221" s="9" t="s">
        <v>174</v>
      </c>
      <c r="U221" s="9" t="s">
        <v>1073</v>
      </c>
      <c r="V221" s="6"/>
    </row>
    <row r="222" spans="2:22" ht="13.5">
      <c r="B222" s="7">
        <v>218</v>
      </c>
      <c r="C222" s="9" t="s">
        <v>445</v>
      </c>
      <c r="D222" s="136" t="s">
        <v>1062</v>
      </c>
      <c r="E222" s="136" t="s">
        <v>453</v>
      </c>
      <c r="F222" s="136" t="s">
        <v>454</v>
      </c>
      <c r="G222" s="137" t="s">
        <v>444</v>
      </c>
      <c r="H222" s="137" t="s">
        <v>130</v>
      </c>
      <c r="I222" s="9" t="s">
        <v>98</v>
      </c>
      <c r="J222" s="188">
        <v>5000000</v>
      </c>
      <c r="K222" s="138">
        <v>117688467.386</v>
      </c>
      <c r="L222" s="138">
        <v>3394660.77</v>
      </c>
      <c r="M222" s="138">
        <v>114893457.305</v>
      </c>
      <c r="N222" s="138">
        <v>1954957.93</v>
      </c>
      <c r="O222" s="138">
        <v>55892.52</v>
      </c>
      <c r="P222" s="138">
        <v>1899065.41</v>
      </c>
      <c r="Q222" s="9" t="s">
        <v>1225</v>
      </c>
      <c r="R222" s="9" t="s">
        <v>1235</v>
      </c>
      <c r="S222" s="9" t="s">
        <v>1344</v>
      </c>
      <c r="T222" s="9" t="s">
        <v>168</v>
      </c>
      <c r="U222" s="9" t="s">
        <v>1073</v>
      </c>
      <c r="V222" s="6"/>
    </row>
    <row r="223" spans="2:22" ht="13.5">
      <c r="B223" s="7">
        <v>219</v>
      </c>
      <c r="C223" s="9" t="s">
        <v>445</v>
      </c>
      <c r="D223" s="136" t="s">
        <v>1062</v>
      </c>
      <c r="E223" s="136" t="s">
        <v>455</v>
      </c>
      <c r="F223" s="136" t="s">
        <v>456</v>
      </c>
      <c r="G223" s="137" t="s">
        <v>444</v>
      </c>
      <c r="H223" s="137" t="s">
        <v>130</v>
      </c>
      <c r="I223" s="9" t="s">
        <v>98</v>
      </c>
      <c r="J223" s="188">
        <v>20000000</v>
      </c>
      <c r="K223" s="138">
        <v>741413810.606</v>
      </c>
      <c r="L223" s="138">
        <v>22536204.79</v>
      </c>
      <c r="M223" s="138">
        <v>722617061.43</v>
      </c>
      <c r="N223" s="138">
        <v>12315844.03</v>
      </c>
      <c r="O223" s="138">
        <v>371760.37</v>
      </c>
      <c r="P223" s="138">
        <v>11944083.66</v>
      </c>
      <c r="Q223" s="9" t="s">
        <v>1225</v>
      </c>
      <c r="R223" s="9" t="s">
        <v>1235</v>
      </c>
      <c r="S223" s="9" t="s">
        <v>1344</v>
      </c>
      <c r="T223" s="9" t="s">
        <v>168</v>
      </c>
      <c r="U223" s="9" t="s">
        <v>1073</v>
      </c>
      <c r="V223" s="6"/>
    </row>
    <row r="224" spans="2:22" ht="13.5">
      <c r="B224" s="7">
        <v>220</v>
      </c>
      <c r="C224" s="9" t="s">
        <v>445</v>
      </c>
      <c r="D224" s="136" t="s">
        <v>1062</v>
      </c>
      <c r="E224" s="136" t="s">
        <v>457</v>
      </c>
      <c r="F224" s="136" t="s">
        <v>458</v>
      </c>
      <c r="G224" s="137" t="s">
        <v>459</v>
      </c>
      <c r="H224" s="137" t="s">
        <v>251</v>
      </c>
      <c r="I224" s="9" t="s">
        <v>157</v>
      </c>
      <c r="J224" s="188">
        <v>5650000</v>
      </c>
      <c r="K224" s="138">
        <v>469424832.811</v>
      </c>
      <c r="L224" s="138" t="s">
        <v>97</v>
      </c>
      <c r="M224" s="138">
        <v>485750486.828</v>
      </c>
      <c r="N224" s="138">
        <v>7797754.698</v>
      </c>
      <c r="O224" s="138" t="s">
        <v>97</v>
      </c>
      <c r="P224" s="138">
        <v>8028933.667</v>
      </c>
      <c r="Q224" s="9" t="s">
        <v>1148</v>
      </c>
      <c r="R224" s="9" t="s">
        <v>1235</v>
      </c>
      <c r="S224" s="9" t="s">
        <v>1344</v>
      </c>
      <c r="T224" s="9" t="s">
        <v>166</v>
      </c>
      <c r="U224" s="9" t="s">
        <v>1073</v>
      </c>
      <c r="V224" s="6"/>
    </row>
    <row r="225" spans="2:22" ht="13.5">
      <c r="B225" s="7">
        <v>221</v>
      </c>
      <c r="C225" s="9" t="s">
        <v>445</v>
      </c>
      <c r="D225" s="136" t="s">
        <v>1062</v>
      </c>
      <c r="E225" s="136" t="s">
        <v>460</v>
      </c>
      <c r="F225" s="136" t="s">
        <v>461</v>
      </c>
      <c r="G225" s="137" t="s">
        <v>462</v>
      </c>
      <c r="H225" s="137" t="s">
        <v>282</v>
      </c>
      <c r="I225" s="9" t="s">
        <v>451</v>
      </c>
      <c r="J225" s="188">
        <v>55170000</v>
      </c>
      <c r="K225" s="138">
        <v>4882114344.639</v>
      </c>
      <c r="L225" s="138">
        <v>3105683872.933</v>
      </c>
      <c r="M225" s="138">
        <v>1882999609.627</v>
      </c>
      <c r="N225" s="138">
        <v>81098244.928</v>
      </c>
      <c r="O225" s="138">
        <v>51433000.007</v>
      </c>
      <c r="P225" s="138">
        <v>31123960.49</v>
      </c>
      <c r="Q225" s="9" t="s">
        <v>103</v>
      </c>
      <c r="R225" s="9" t="s">
        <v>1312</v>
      </c>
      <c r="S225" s="9" t="s">
        <v>1071</v>
      </c>
      <c r="T225" s="9" t="s">
        <v>1172</v>
      </c>
      <c r="U225" s="9" t="s">
        <v>1073</v>
      </c>
      <c r="V225" s="6"/>
    </row>
    <row r="226" spans="1:22" ht="13.5">
      <c r="A226" s="6">
        <f>223-210</f>
        <v>13</v>
      </c>
      <c r="B226" s="7">
        <v>222</v>
      </c>
      <c r="C226" s="9" t="s">
        <v>445</v>
      </c>
      <c r="D226" s="136" t="s">
        <v>1062</v>
      </c>
      <c r="E226" s="136" t="s">
        <v>463</v>
      </c>
      <c r="F226" s="136" t="s">
        <v>464</v>
      </c>
      <c r="G226" s="137" t="s">
        <v>462</v>
      </c>
      <c r="H226" s="137" t="s">
        <v>282</v>
      </c>
      <c r="I226" s="9" t="s">
        <v>98</v>
      </c>
      <c r="J226" s="188">
        <v>39070000</v>
      </c>
      <c r="K226" s="138">
        <v>2352014000</v>
      </c>
      <c r="L226" s="138" t="s">
        <v>97</v>
      </c>
      <c r="M226" s="138">
        <v>2363735000</v>
      </c>
      <c r="N226" s="138">
        <v>39070000</v>
      </c>
      <c r="O226" s="138" t="s">
        <v>97</v>
      </c>
      <c r="P226" s="138">
        <v>39070000</v>
      </c>
      <c r="Q226" s="9" t="s">
        <v>117</v>
      </c>
      <c r="R226" s="9" t="s">
        <v>1235</v>
      </c>
      <c r="S226" s="9" t="s">
        <v>1344</v>
      </c>
      <c r="T226" s="9" t="s">
        <v>107</v>
      </c>
      <c r="U226" s="9" t="s">
        <v>1073</v>
      </c>
      <c r="V226" s="6"/>
    </row>
    <row r="227" spans="2:22" ht="13.5">
      <c r="B227" s="7">
        <v>223</v>
      </c>
      <c r="C227" s="9" t="s">
        <v>445</v>
      </c>
      <c r="D227" s="136" t="s">
        <v>1062</v>
      </c>
      <c r="E227" s="136" t="s">
        <v>465</v>
      </c>
      <c r="F227" s="136" t="s">
        <v>466</v>
      </c>
      <c r="G227" s="137" t="s">
        <v>467</v>
      </c>
      <c r="H227" s="137" t="s">
        <v>130</v>
      </c>
      <c r="I227" s="9" t="s">
        <v>98</v>
      </c>
      <c r="J227" s="188">
        <v>35200000</v>
      </c>
      <c r="K227" s="138">
        <v>1062902023.96</v>
      </c>
      <c r="L227" s="138">
        <v>43933890</v>
      </c>
      <c r="M227" s="138">
        <v>1024264987.9</v>
      </c>
      <c r="N227" s="138">
        <v>17656179.8</v>
      </c>
      <c r="O227" s="138">
        <v>726180</v>
      </c>
      <c r="P227" s="138">
        <v>16929999.8</v>
      </c>
      <c r="Q227" s="9" t="s">
        <v>138</v>
      </c>
      <c r="R227" s="9" t="s">
        <v>1235</v>
      </c>
      <c r="S227" s="9" t="s">
        <v>1344</v>
      </c>
      <c r="T227" s="9" t="s">
        <v>112</v>
      </c>
      <c r="U227" s="9" t="s">
        <v>1073</v>
      </c>
      <c r="V227" s="6"/>
    </row>
    <row r="228" spans="2:22" ht="13.5">
      <c r="B228" s="7">
        <v>224</v>
      </c>
      <c r="C228" s="9" t="s">
        <v>40</v>
      </c>
      <c r="D228" s="136" t="s">
        <v>1062</v>
      </c>
      <c r="E228" s="136" t="s">
        <v>1325</v>
      </c>
      <c r="F228" s="136" t="s">
        <v>1326</v>
      </c>
      <c r="G228" s="137" t="s">
        <v>1327</v>
      </c>
      <c r="H228" s="137" t="s">
        <v>1328</v>
      </c>
      <c r="I228" s="9" t="s">
        <v>98</v>
      </c>
      <c r="J228" s="188">
        <v>200000000</v>
      </c>
      <c r="K228" s="138" t="s">
        <v>97</v>
      </c>
      <c r="L228" s="138" t="s">
        <v>97</v>
      </c>
      <c r="M228" s="138">
        <v>12100000000</v>
      </c>
      <c r="N228" s="138" t="s">
        <v>97</v>
      </c>
      <c r="O228" s="138" t="s">
        <v>97</v>
      </c>
      <c r="P228" s="138">
        <v>200000000</v>
      </c>
      <c r="Q228" s="9" t="s">
        <v>441</v>
      </c>
      <c r="R228" s="9" t="s">
        <v>1312</v>
      </c>
      <c r="S228" s="9" t="s">
        <v>1249</v>
      </c>
      <c r="T228" s="9" t="s">
        <v>440</v>
      </c>
      <c r="U228" s="9" t="s">
        <v>1073</v>
      </c>
      <c r="V228" s="6"/>
    </row>
    <row r="229" spans="2:22" ht="13.5">
      <c r="B229" s="7">
        <v>225</v>
      </c>
      <c r="C229" s="9" t="s">
        <v>40</v>
      </c>
      <c r="D229" s="136" t="s">
        <v>1062</v>
      </c>
      <c r="E229" s="136" t="s">
        <v>1016</v>
      </c>
      <c r="F229" s="136" t="s">
        <v>1017</v>
      </c>
      <c r="G229" s="137" t="s">
        <v>1171</v>
      </c>
      <c r="H229" s="137" t="s">
        <v>1171</v>
      </c>
      <c r="I229" s="9" t="s">
        <v>98</v>
      </c>
      <c r="J229" s="188">
        <v>225000000</v>
      </c>
      <c r="K229" s="138"/>
      <c r="L229" s="138">
        <v>1506550000</v>
      </c>
      <c r="M229" s="138">
        <v>12100000000</v>
      </c>
      <c r="N229" s="138"/>
      <c r="O229" s="138">
        <v>25000000</v>
      </c>
      <c r="P229" s="138">
        <v>200000000</v>
      </c>
      <c r="Q229" s="9" t="s">
        <v>441</v>
      </c>
      <c r="R229" s="9" t="s">
        <v>1312</v>
      </c>
      <c r="S229" s="9" t="s">
        <v>1249</v>
      </c>
      <c r="T229" s="9" t="s">
        <v>440</v>
      </c>
      <c r="U229" s="9" t="s">
        <v>1073</v>
      </c>
      <c r="V229" s="6"/>
    </row>
    <row r="230" spans="2:22" ht="13.5">
      <c r="B230" s="7">
        <v>226</v>
      </c>
      <c r="C230" s="9" t="s">
        <v>471</v>
      </c>
      <c r="D230" s="136" t="s">
        <v>1062</v>
      </c>
      <c r="E230" s="136">
        <v>16719850001</v>
      </c>
      <c r="F230" s="136" t="s">
        <v>468</v>
      </c>
      <c r="G230" s="137" t="s">
        <v>469</v>
      </c>
      <c r="H230" s="137" t="s">
        <v>470</v>
      </c>
      <c r="I230" s="9" t="s">
        <v>157</v>
      </c>
      <c r="J230" s="188">
        <v>8616401.2</v>
      </c>
      <c r="K230" s="138">
        <v>2973231.529</v>
      </c>
      <c r="L230" s="138" t="s">
        <v>97</v>
      </c>
      <c r="M230" s="138">
        <v>3076634.557</v>
      </c>
      <c r="N230" s="138">
        <v>49389.228</v>
      </c>
      <c r="O230" s="138" t="s">
        <v>97</v>
      </c>
      <c r="P230" s="138">
        <v>50853.464</v>
      </c>
      <c r="Q230" s="9" t="s">
        <v>1145</v>
      </c>
      <c r="R230" s="9" t="s">
        <v>1235</v>
      </c>
      <c r="S230" s="9" t="s">
        <v>1344</v>
      </c>
      <c r="T230" s="9" t="s">
        <v>166</v>
      </c>
      <c r="U230" s="9" t="s">
        <v>1073</v>
      </c>
      <c r="V230" s="6"/>
    </row>
    <row r="231" spans="2:22" ht="13.5">
      <c r="B231" s="7">
        <v>227</v>
      </c>
      <c r="C231" s="9" t="s">
        <v>471</v>
      </c>
      <c r="D231" s="136" t="s">
        <v>1062</v>
      </c>
      <c r="E231" s="136">
        <v>16719960001</v>
      </c>
      <c r="F231" s="136" t="s">
        <v>472</v>
      </c>
      <c r="G231" s="137" t="s">
        <v>473</v>
      </c>
      <c r="H231" s="137" t="s">
        <v>196</v>
      </c>
      <c r="I231" s="9" t="s">
        <v>157</v>
      </c>
      <c r="J231" s="188">
        <v>11350000</v>
      </c>
      <c r="K231" s="138">
        <v>314172458.641</v>
      </c>
      <c r="L231" s="138">
        <v>190690057.285</v>
      </c>
      <c r="M231" s="138">
        <v>131317986.468</v>
      </c>
      <c r="N231" s="138">
        <v>5218811.605</v>
      </c>
      <c r="O231" s="138">
        <v>3148589.945</v>
      </c>
      <c r="P231" s="138">
        <v>2170545.231</v>
      </c>
      <c r="Q231" s="9" t="s">
        <v>167</v>
      </c>
      <c r="R231" s="9" t="s">
        <v>1235</v>
      </c>
      <c r="S231" s="9" t="s">
        <v>1344</v>
      </c>
      <c r="T231" s="9" t="s">
        <v>174</v>
      </c>
      <c r="U231" s="9" t="s">
        <v>1073</v>
      </c>
      <c r="V231" s="6"/>
    </row>
    <row r="232" spans="2:22" ht="13.5">
      <c r="B232" s="7">
        <v>228</v>
      </c>
      <c r="C232" s="9" t="s">
        <v>471</v>
      </c>
      <c r="D232" s="136" t="s">
        <v>1062</v>
      </c>
      <c r="E232" s="136" t="s">
        <v>474</v>
      </c>
      <c r="F232" s="136" t="s">
        <v>475</v>
      </c>
      <c r="G232" s="137" t="s">
        <v>476</v>
      </c>
      <c r="H232" s="137" t="s">
        <v>146</v>
      </c>
      <c r="I232" s="9" t="s">
        <v>157</v>
      </c>
      <c r="J232" s="188">
        <v>10750000</v>
      </c>
      <c r="K232" s="138">
        <v>369776273.018</v>
      </c>
      <c r="L232" s="138">
        <v>128944531.24</v>
      </c>
      <c r="M232" s="138">
        <v>253126981.072</v>
      </c>
      <c r="N232" s="138">
        <v>6142463.007</v>
      </c>
      <c r="O232" s="138">
        <v>2123781.89</v>
      </c>
      <c r="P232" s="138">
        <v>4183917.043</v>
      </c>
      <c r="Q232" s="9" t="s">
        <v>113</v>
      </c>
      <c r="R232" s="9" t="s">
        <v>1235</v>
      </c>
      <c r="S232" s="9" t="s">
        <v>1344</v>
      </c>
      <c r="T232" s="9" t="s">
        <v>174</v>
      </c>
      <c r="U232" s="9" t="s">
        <v>1073</v>
      </c>
      <c r="V232" s="6"/>
    </row>
    <row r="233" spans="2:22" ht="13.5">
      <c r="B233" s="7">
        <v>229</v>
      </c>
      <c r="C233" s="9" t="s">
        <v>471</v>
      </c>
      <c r="D233" s="136" t="s">
        <v>1062</v>
      </c>
      <c r="E233" s="136" t="s">
        <v>477</v>
      </c>
      <c r="F233" s="136" t="s">
        <v>478</v>
      </c>
      <c r="G233" s="137" t="s">
        <v>479</v>
      </c>
      <c r="H233" s="137" t="s">
        <v>146</v>
      </c>
      <c r="I233" s="9" t="s">
        <v>157</v>
      </c>
      <c r="J233" s="188">
        <v>11150000</v>
      </c>
      <c r="K233" s="138">
        <v>198858875.268</v>
      </c>
      <c r="L233" s="138">
        <v>148912636.452</v>
      </c>
      <c r="M233" s="138">
        <v>54592405.45</v>
      </c>
      <c r="N233" s="138">
        <v>3303303.576</v>
      </c>
      <c r="O233" s="138">
        <v>2458598.856</v>
      </c>
      <c r="P233" s="138">
        <v>902353.809</v>
      </c>
      <c r="Q233" s="9" t="s">
        <v>175</v>
      </c>
      <c r="R233" s="9" t="s">
        <v>1235</v>
      </c>
      <c r="S233" s="9" t="s">
        <v>1344</v>
      </c>
      <c r="T233" s="9" t="s">
        <v>166</v>
      </c>
      <c r="U233" s="9" t="s">
        <v>1073</v>
      </c>
      <c r="V233" s="6"/>
    </row>
    <row r="234" spans="2:22" ht="13.5">
      <c r="B234" s="7">
        <v>230</v>
      </c>
      <c r="C234" s="9" t="s">
        <v>471</v>
      </c>
      <c r="D234" s="136" t="s">
        <v>1062</v>
      </c>
      <c r="E234" s="136" t="s">
        <v>480</v>
      </c>
      <c r="F234" s="136" t="s">
        <v>481</v>
      </c>
      <c r="G234" s="137" t="s">
        <v>482</v>
      </c>
      <c r="H234" s="137" t="s">
        <v>483</v>
      </c>
      <c r="I234" s="9" t="s">
        <v>157</v>
      </c>
      <c r="J234" s="188">
        <v>13400000</v>
      </c>
      <c r="K234" s="138">
        <v>912458970.441</v>
      </c>
      <c r="L234" s="138" t="s">
        <v>97</v>
      </c>
      <c r="M234" s="138">
        <v>944192463.038</v>
      </c>
      <c r="N234" s="138">
        <v>15157125.755</v>
      </c>
      <c r="O234" s="138" t="s">
        <v>97</v>
      </c>
      <c r="P234" s="138">
        <v>15606486.992</v>
      </c>
      <c r="Q234" s="9" t="s">
        <v>1154</v>
      </c>
      <c r="R234" s="9" t="s">
        <v>1235</v>
      </c>
      <c r="S234" s="9" t="s">
        <v>1344</v>
      </c>
      <c r="T234" s="9" t="s">
        <v>174</v>
      </c>
      <c r="U234" s="9" t="s">
        <v>1073</v>
      </c>
      <c r="V234" s="6"/>
    </row>
    <row r="235" spans="2:22" ht="13.5">
      <c r="B235" s="7">
        <v>231</v>
      </c>
      <c r="C235" s="9" t="s">
        <v>471</v>
      </c>
      <c r="D235" s="136" t="s">
        <v>1062</v>
      </c>
      <c r="E235" s="136" t="s">
        <v>484</v>
      </c>
      <c r="F235" s="136" t="s">
        <v>485</v>
      </c>
      <c r="G235" s="137" t="s">
        <v>486</v>
      </c>
      <c r="H235" s="137" t="s">
        <v>251</v>
      </c>
      <c r="I235" s="9" t="s">
        <v>157</v>
      </c>
      <c r="J235" s="188">
        <v>11150000</v>
      </c>
      <c r="K235" s="138">
        <v>816475872.365</v>
      </c>
      <c r="L235" s="138">
        <v>177250389.767</v>
      </c>
      <c r="M235" s="138">
        <v>666315908.855</v>
      </c>
      <c r="N235" s="138">
        <v>13562722.132</v>
      </c>
      <c r="O235" s="138">
        <v>2921821.922</v>
      </c>
      <c r="P235" s="138">
        <v>11013486.097</v>
      </c>
      <c r="Q235" s="9" t="s">
        <v>167</v>
      </c>
      <c r="R235" s="9" t="s">
        <v>1235</v>
      </c>
      <c r="S235" s="9" t="s">
        <v>1344</v>
      </c>
      <c r="T235" s="9" t="s">
        <v>166</v>
      </c>
      <c r="U235" s="9" t="s">
        <v>1073</v>
      </c>
      <c r="V235" s="6"/>
    </row>
    <row r="236" spans="2:22" ht="13.5">
      <c r="B236" s="7">
        <v>232</v>
      </c>
      <c r="C236" s="9" t="s">
        <v>471</v>
      </c>
      <c r="D236" s="136" t="s">
        <v>1062</v>
      </c>
      <c r="E236" s="136" t="s">
        <v>487</v>
      </c>
      <c r="F236" s="136" t="s">
        <v>488</v>
      </c>
      <c r="G236" s="137" t="s">
        <v>489</v>
      </c>
      <c r="H236" s="137" t="s">
        <v>490</v>
      </c>
      <c r="I236" s="9" t="s">
        <v>157</v>
      </c>
      <c r="J236" s="188">
        <v>15250000</v>
      </c>
      <c r="K236" s="138">
        <v>1213611815.044</v>
      </c>
      <c r="L236" s="138">
        <v>89428200.829</v>
      </c>
      <c r="M236" s="138">
        <v>1165894725.593</v>
      </c>
      <c r="N236" s="138">
        <v>20159664.702</v>
      </c>
      <c r="O236" s="138">
        <v>1476401.012</v>
      </c>
      <c r="P236" s="138">
        <v>19270987.2</v>
      </c>
      <c r="Q236" s="9" t="s">
        <v>113</v>
      </c>
      <c r="R236" s="9" t="s">
        <v>1235</v>
      </c>
      <c r="S236" s="9" t="s">
        <v>1344</v>
      </c>
      <c r="T236" s="9" t="s">
        <v>403</v>
      </c>
      <c r="U236" s="9" t="s">
        <v>1073</v>
      </c>
      <c r="V236" s="6"/>
    </row>
    <row r="237" spans="2:22" ht="13.5">
      <c r="B237" s="7">
        <v>233</v>
      </c>
      <c r="C237" s="9" t="s">
        <v>471</v>
      </c>
      <c r="D237" s="136" t="s">
        <v>1062</v>
      </c>
      <c r="E237" s="136" t="s">
        <v>491</v>
      </c>
      <c r="F237" s="136" t="s">
        <v>492</v>
      </c>
      <c r="G237" s="137" t="s">
        <v>493</v>
      </c>
      <c r="H237" s="137" t="s">
        <v>299</v>
      </c>
      <c r="I237" s="9" t="s">
        <v>157</v>
      </c>
      <c r="J237" s="188">
        <v>18300000</v>
      </c>
      <c r="K237" s="138">
        <v>1619407150.75</v>
      </c>
      <c r="L237" s="138">
        <v>158204440</v>
      </c>
      <c r="M237" s="138">
        <v>1517820735.034</v>
      </c>
      <c r="N237" s="138">
        <v>26900451.009</v>
      </c>
      <c r="O237" s="138">
        <v>2600000</v>
      </c>
      <c r="P237" s="138">
        <v>25087946.034</v>
      </c>
      <c r="Q237" s="9" t="s">
        <v>213</v>
      </c>
      <c r="R237" s="9" t="s">
        <v>1235</v>
      </c>
      <c r="S237" s="9" t="s">
        <v>1344</v>
      </c>
      <c r="T237" s="9" t="s">
        <v>200</v>
      </c>
      <c r="U237" s="9" t="s">
        <v>1073</v>
      </c>
      <c r="V237" s="6"/>
    </row>
    <row r="238" spans="2:22" ht="13.5">
      <c r="B238" s="7">
        <v>234</v>
      </c>
      <c r="C238" s="9" t="s">
        <v>471</v>
      </c>
      <c r="D238" s="136" t="s">
        <v>1062</v>
      </c>
      <c r="E238" s="136" t="s">
        <v>494</v>
      </c>
      <c r="F238" s="136" t="s">
        <v>495</v>
      </c>
      <c r="G238" s="137" t="s">
        <v>321</v>
      </c>
      <c r="H238" s="137" t="s">
        <v>496</v>
      </c>
      <c r="I238" s="9" t="s">
        <v>157</v>
      </c>
      <c r="J238" s="188">
        <v>18350000</v>
      </c>
      <c r="K238" s="138">
        <v>1623831760.452</v>
      </c>
      <c r="L238" s="138">
        <v>1462997505.3</v>
      </c>
      <c r="M238" s="138">
        <v>216957719.342</v>
      </c>
      <c r="N238" s="138">
        <v>26973949.509</v>
      </c>
      <c r="O238" s="138">
        <v>24078364.4</v>
      </c>
      <c r="P238" s="138">
        <v>3586078.006</v>
      </c>
      <c r="Q238" s="9" t="s">
        <v>103</v>
      </c>
      <c r="R238" s="9" t="s">
        <v>1312</v>
      </c>
      <c r="S238" s="9" t="s">
        <v>1071</v>
      </c>
      <c r="T238" s="9" t="s">
        <v>1172</v>
      </c>
      <c r="U238" s="9" t="s">
        <v>1073</v>
      </c>
      <c r="V238" s="6"/>
    </row>
    <row r="239" spans="2:22" ht="13.5">
      <c r="B239" s="7">
        <v>235</v>
      </c>
      <c r="C239" s="9" t="s">
        <v>515</v>
      </c>
      <c r="D239" s="136" t="s">
        <v>1060</v>
      </c>
      <c r="E239" s="136">
        <v>10450</v>
      </c>
      <c r="F239" s="136" t="s">
        <v>1051</v>
      </c>
      <c r="G239" s="137" t="s">
        <v>1052</v>
      </c>
      <c r="H239" s="137" t="s">
        <v>1053</v>
      </c>
      <c r="I239" s="135" t="s">
        <v>211</v>
      </c>
      <c r="J239" s="187">
        <v>647000000</v>
      </c>
      <c r="K239" s="138">
        <v>11392688.172</v>
      </c>
      <c r="L239" s="138">
        <v>11352289.734</v>
      </c>
      <c r="M239" s="138" t="s">
        <v>97</v>
      </c>
      <c r="N239" s="138">
        <v>189247.312</v>
      </c>
      <c r="O239" s="138">
        <v>188138.71</v>
      </c>
      <c r="P239" s="138" t="s">
        <v>97</v>
      </c>
      <c r="Q239" s="9" t="s">
        <v>189</v>
      </c>
      <c r="R239" s="9" t="s">
        <v>1235</v>
      </c>
      <c r="S239" s="9" t="s">
        <v>1344</v>
      </c>
      <c r="T239" s="9" t="s">
        <v>188</v>
      </c>
      <c r="U239" s="9" t="s">
        <v>1074</v>
      </c>
      <c r="V239" s="6"/>
    </row>
    <row r="240" spans="2:22" ht="13.5">
      <c r="B240" s="7">
        <v>236</v>
      </c>
      <c r="C240" s="9" t="s">
        <v>515</v>
      </c>
      <c r="D240" s="136" t="s">
        <v>1060</v>
      </c>
      <c r="E240" s="136">
        <v>10455</v>
      </c>
      <c r="F240" s="136" t="s">
        <v>867</v>
      </c>
      <c r="G240" s="137" t="s">
        <v>868</v>
      </c>
      <c r="H240" s="137" t="s">
        <v>869</v>
      </c>
      <c r="I240" s="135" t="s">
        <v>211</v>
      </c>
      <c r="J240" s="187">
        <v>1222000000</v>
      </c>
      <c r="K240" s="138">
        <v>632812043.011</v>
      </c>
      <c r="L240" s="138">
        <v>638434808.158</v>
      </c>
      <c r="M240" s="138" t="s">
        <v>97</v>
      </c>
      <c r="N240" s="138">
        <v>10511827.957</v>
      </c>
      <c r="O240" s="138">
        <v>10559972.347</v>
      </c>
      <c r="P240" s="138" t="s">
        <v>97</v>
      </c>
      <c r="Q240" s="9" t="s">
        <v>1145</v>
      </c>
      <c r="R240" s="9" t="s">
        <v>1235</v>
      </c>
      <c r="S240" s="9" t="s">
        <v>1344</v>
      </c>
      <c r="T240" s="9" t="s">
        <v>205</v>
      </c>
      <c r="U240" s="9" t="s">
        <v>1074</v>
      </c>
      <c r="V240" s="6"/>
    </row>
    <row r="241" spans="2:22" ht="13.5">
      <c r="B241" s="7">
        <v>237</v>
      </c>
      <c r="C241" s="9" t="s">
        <v>515</v>
      </c>
      <c r="D241" s="136" t="s">
        <v>1060</v>
      </c>
      <c r="E241" s="136">
        <v>10456</v>
      </c>
      <c r="F241" s="136" t="s">
        <v>870</v>
      </c>
      <c r="G241" s="137" t="s">
        <v>868</v>
      </c>
      <c r="H241" s="137" t="s">
        <v>869</v>
      </c>
      <c r="I241" s="135" t="s">
        <v>211</v>
      </c>
      <c r="J241" s="187">
        <v>129000000</v>
      </c>
      <c r="K241" s="138">
        <v>66802580.645</v>
      </c>
      <c r="L241" s="138">
        <v>67396145.869</v>
      </c>
      <c r="M241" s="138" t="s">
        <v>97</v>
      </c>
      <c r="N241" s="138">
        <v>1109677.419</v>
      </c>
      <c r="O241" s="138">
        <v>1114759.765</v>
      </c>
      <c r="P241" s="138" t="s">
        <v>97</v>
      </c>
      <c r="Q241" s="9" t="s">
        <v>1145</v>
      </c>
      <c r="R241" s="9" t="s">
        <v>1235</v>
      </c>
      <c r="S241" s="9" t="s">
        <v>1344</v>
      </c>
      <c r="T241" s="9" t="s">
        <v>166</v>
      </c>
      <c r="U241" s="9" t="s">
        <v>1074</v>
      </c>
      <c r="V241" s="6"/>
    </row>
    <row r="242" spans="2:22" ht="13.5">
      <c r="B242" s="7">
        <v>238</v>
      </c>
      <c r="C242" s="9" t="s">
        <v>515</v>
      </c>
      <c r="D242" s="136" t="s">
        <v>1060</v>
      </c>
      <c r="E242" s="136">
        <v>10457</v>
      </c>
      <c r="F242" s="136" t="s">
        <v>871</v>
      </c>
      <c r="G242" s="137" t="s">
        <v>872</v>
      </c>
      <c r="H242" s="137" t="s">
        <v>807</v>
      </c>
      <c r="I242" s="135" t="s">
        <v>211</v>
      </c>
      <c r="J242" s="187">
        <v>804000000</v>
      </c>
      <c r="K242" s="138">
        <v>416350967.742</v>
      </c>
      <c r="L242" s="138">
        <v>415668586.474</v>
      </c>
      <c r="M242" s="138" t="s">
        <v>97</v>
      </c>
      <c r="N242" s="138">
        <v>6916129.032</v>
      </c>
      <c r="O242" s="138">
        <v>6885920.425</v>
      </c>
      <c r="P242" s="138" t="s">
        <v>97</v>
      </c>
      <c r="Q242" s="9" t="s">
        <v>1295</v>
      </c>
      <c r="R242" s="9" t="s">
        <v>1235</v>
      </c>
      <c r="S242" s="9" t="s">
        <v>1344</v>
      </c>
      <c r="T242" s="9" t="s">
        <v>278</v>
      </c>
      <c r="U242" s="9" t="s">
        <v>1074</v>
      </c>
      <c r="V242" s="6"/>
    </row>
    <row r="243" spans="2:22" ht="13.5">
      <c r="B243" s="7">
        <v>239</v>
      </c>
      <c r="C243" s="9" t="s">
        <v>515</v>
      </c>
      <c r="D243" s="136" t="s">
        <v>1060</v>
      </c>
      <c r="E243" s="136">
        <v>10458</v>
      </c>
      <c r="F243" s="136" t="s">
        <v>873</v>
      </c>
      <c r="G243" s="137" t="s">
        <v>874</v>
      </c>
      <c r="H243" s="137" t="s">
        <v>116</v>
      </c>
      <c r="I243" s="135" t="s">
        <v>211</v>
      </c>
      <c r="J243" s="187">
        <v>3228000000</v>
      </c>
      <c r="K243" s="138">
        <v>1671618064.516</v>
      </c>
      <c r="L243" s="138">
        <v>42394059.814</v>
      </c>
      <c r="M243" s="138">
        <v>1553992488.57</v>
      </c>
      <c r="N243" s="138">
        <v>27767741.935</v>
      </c>
      <c r="O243" s="138">
        <v>702295.367</v>
      </c>
      <c r="P243" s="138">
        <v>25685826.257</v>
      </c>
      <c r="Q243" s="9" t="s">
        <v>175</v>
      </c>
      <c r="R243" s="9" t="s">
        <v>1235</v>
      </c>
      <c r="S243" s="9" t="s">
        <v>1344</v>
      </c>
      <c r="T243" s="9" t="s">
        <v>205</v>
      </c>
      <c r="U243" s="9" t="s">
        <v>1074</v>
      </c>
      <c r="V243" s="6"/>
    </row>
    <row r="244" spans="2:22" ht="13.5">
      <c r="B244" s="7">
        <v>240</v>
      </c>
      <c r="C244" s="9" t="s">
        <v>515</v>
      </c>
      <c r="D244" s="136" t="s">
        <v>1060</v>
      </c>
      <c r="E244" s="136">
        <v>10459</v>
      </c>
      <c r="F244" s="136" t="s">
        <v>875</v>
      </c>
      <c r="G244" s="137" t="s">
        <v>874</v>
      </c>
      <c r="H244" s="137" t="s">
        <v>116</v>
      </c>
      <c r="I244" s="135" t="s">
        <v>211</v>
      </c>
      <c r="J244" s="187">
        <v>5165000000</v>
      </c>
      <c r="K244" s="138">
        <v>2674692473.118</v>
      </c>
      <c r="L244" s="138">
        <v>109604154.642</v>
      </c>
      <c r="M244" s="138">
        <v>2446574951.012</v>
      </c>
      <c r="N244" s="138">
        <v>44430107.527</v>
      </c>
      <c r="O244" s="138">
        <v>1815690.46</v>
      </c>
      <c r="P244" s="138">
        <v>40439255.389</v>
      </c>
      <c r="Q244" s="9" t="s">
        <v>175</v>
      </c>
      <c r="R244" s="9" t="s">
        <v>1235</v>
      </c>
      <c r="S244" s="9" t="s">
        <v>1344</v>
      </c>
      <c r="T244" s="9" t="s">
        <v>136</v>
      </c>
      <c r="U244" s="9" t="s">
        <v>1074</v>
      </c>
      <c r="V244" s="6"/>
    </row>
    <row r="245" spans="2:22" ht="13.5">
      <c r="B245" s="7">
        <v>241</v>
      </c>
      <c r="C245" s="9" t="s">
        <v>515</v>
      </c>
      <c r="D245" s="136" t="s">
        <v>1060</v>
      </c>
      <c r="E245" s="136">
        <v>10460</v>
      </c>
      <c r="F245" s="136" t="s">
        <v>876</v>
      </c>
      <c r="G245" s="137" t="s">
        <v>361</v>
      </c>
      <c r="H245" s="137" t="s">
        <v>877</v>
      </c>
      <c r="I245" s="135" t="s">
        <v>211</v>
      </c>
      <c r="J245" s="187">
        <v>795000000</v>
      </c>
      <c r="K245" s="138">
        <v>411690322.581</v>
      </c>
      <c r="L245" s="138">
        <v>415274390.244</v>
      </c>
      <c r="M245" s="138" t="s">
        <v>97</v>
      </c>
      <c r="N245" s="138">
        <v>6838709.677</v>
      </c>
      <c r="O245" s="138">
        <v>6875973.015</v>
      </c>
      <c r="P245" s="138" t="s">
        <v>97</v>
      </c>
      <c r="Q245" s="9" t="s">
        <v>1232</v>
      </c>
      <c r="R245" s="9" t="s">
        <v>1235</v>
      </c>
      <c r="S245" s="9" t="s">
        <v>1344</v>
      </c>
      <c r="T245" s="9" t="s">
        <v>168</v>
      </c>
      <c r="U245" s="9" t="s">
        <v>1074</v>
      </c>
      <c r="V245" s="6"/>
    </row>
    <row r="246" spans="2:22" ht="13.5">
      <c r="B246" s="7">
        <v>242</v>
      </c>
      <c r="C246" s="9" t="s">
        <v>515</v>
      </c>
      <c r="D246" s="136" t="s">
        <v>1060</v>
      </c>
      <c r="E246" s="136">
        <v>10461</v>
      </c>
      <c r="F246" s="136" t="s">
        <v>878</v>
      </c>
      <c r="G246" s="137" t="s">
        <v>536</v>
      </c>
      <c r="H246" s="137" t="s">
        <v>807</v>
      </c>
      <c r="I246" s="135" t="s">
        <v>211</v>
      </c>
      <c r="J246" s="187">
        <v>661000000</v>
      </c>
      <c r="K246" s="138">
        <v>342298494.624</v>
      </c>
      <c r="L246" s="138">
        <v>341737482.163</v>
      </c>
      <c r="M246" s="138" t="s">
        <v>97</v>
      </c>
      <c r="N246" s="138">
        <v>5686021.505</v>
      </c>
      <c r="O246" s="138">
        <v>5661185.822</v>
      </c>
      <c r="P246" s="138" t="s">
        <v>97</v>
      </c>
      <c r="Q246" s="9" t="s">
        <v>147</v>
      </c>
      <c r="R246" s="9" t="s">
        <v>1235</v>
      </c>
      <c r="S246" s="9" t="s">
        <v>1344</v>
      </c>
      <c r="T246" s="9" t="s">
        <v>136</v>
      </c>
      <c r="U246" s="9" t="s">
        <v>1074</v>
      </c>
      <c r="V246" s="6"/>
    </row>
    <row r="247" spans="2:22" ht="13.5">
      <c r="B247" s="7">
        <v>243</v>
      </c>
      <c r="C247" s="9" t="s">
        <v>515</v>
      </c>
      <c r="D247" s="136" t="s">
        <v>1060</v>
      </c>
      <c r="E247" s="136">
        <v>10462</v>
      </c>
      <c r="F247" s="136" t="s">
        <v>879</v>
      </c>
      <c r="G247" s="137" t="s">
        <v>536</v>
      </c>
      <c r="H247" s="137" t="s">
        <v>807</v>
      </c>
      <c r="I247" s="135" t="s">
        <v>211</v>
      </c>
      <c r="J247" s="187">
        <v>1238000000</v>
      </c>
      <c r="K247" s="138">
        <v>641097634.409</v>
      </c>
      <c r="L247" s="138">
        <v>640046903.053</v>
      </c>
      <c r="M247" s="138" t="s">
        <v>97</v>
      </c>
      <c r="N247" s="138">
        <v>10649462.366</v>
      </c>
      <c r="O247" s="138">
        <v>10602947.123</v>
      </c>
      <c r="P247" s="138" t="s">
        <v>97</v>
      </c>
      <c r="Q247" s="9" t="s">
        <v>270</v>
      </c>
      <c r="R247" s="9" t="s">
        <v>1235</v>
      </c>
      <c r="S247" s="9" t="s">
        <v>1344</v>
      </c>
      <c r="T247" s="9" t="s">
        <v>270</v>
      </c>
      <c r="U247" s="9" t="s">
        <v>1074</v>
      </c>
      <c r="V247" s="6"/>
    </row>
    <row r="248" spans="2:22" ht="13.5">
      <c r="B248" s="7">
        <v>244</v>
      </c>
      <c r="C248" s="9" t="s">
        <v>515</v>
      </c>
      <c r="D248" s="136" t="s">
        <v>1060</v>
      </c>
      <c r="E248" s="136">
        <v>10463</v>
      </c>
      <c r="F248" s="136" t="s">
        <v>880</v>
      </c>
      <c r="G248" s="137" t="s">
        <v>536</v>
      </c>
      <c r="H248" s="137" t="s">
        <v>116</v>
      </c>
      <c r="I248" s="135" t="s">
        <v>211</v>
      </c>
      <c r="J248" s="187">
        <v>647000000</v>
      </c>
      <c r="K248" s="138">
        <v>331976572.143</v>
      </c>
      <c r="L248" s="138" t="s">
        <v>97</v>
      </c>
      <c r="M248" s="138">
        <v>316660653.384</v>
      </c>
      <c r="N248" s="138">
        <v>5514560.999</v>
      </c>
      <c r="O248" s="138" t="s">
        <v>97</v>
      </c>
      <c r="P248" s="138">
        <v>5234060.387</v>
      </c>
      <c r="Q248" s="9" t="s">
        <v>189</v>
      </c>
      <c r="R248" s="9" t="s">
        <v>1235</v>
      </c>
      <c r="S248" s="9" t="s">
        <v>1344</v>
      </c>
      <c r="T248" s="9" t="s">
        <v>188</v>
      </c>
      <c r="U248" s="9" t="s">
        <v>1074</v>
      </c>
      <c r="V248" s="6"/>
    </row>
    <row r="249" spans="2:22" ht="13.5">
      <c r="B249" s="7">
        <v>245</v>
      </c>
      <c r="C249" s="9" t="s">
        <v>515</v>
      </c>
      <c r="D249" s="136" t="s">
        <v>1060</v>
      </c>
      <c r="E249" s="136">
        <v>10464</v>
      </c>
      <c r="F249" s="136" t="s">
        <v>864</v>
      </c>
      <c r="G249" s="137" t="s">
        <v>865</v>
      </c>
      <c r="H249" s="137" t="s">
        <v>866</v>
      </c>
      <c r="I249" s="135" t="s">
        <v>211</v>
      </c>
      <c r="J249" s="187">
        <v>103000000</v>
      </c>
      <c r="K249" s="138">
        <v>53338494.624</v>
      </c>
      <c r="L249" s="138" t="s">
        <v>97</v>
      </c>
      <c r="M249" s="138">
        <v>50877694.317</v>
      </c>
      <c r="N249" s="138">
        <v>886021.505</v>
      </c>
      <c r="O249" s="138" t="s">
        <v>97</v>
      </c>
      <c r="P249" s="138">
        <v>840953.625</v>
      </c>
      <c r="Q249" s="9" t="s">
        <v>322</v>
      </c>
      <c r="R249" s="9" t="s">
        <v>1235</v>
      </c>
      <c r="S249" s="9" t="s">
        <v>1344</v>
      </c>
      <c r="T249" s="9" t="s">
        <v>107</v>
      </c>
      <c r="U249" s="9" t="s">
        <v>1074</v>
      </c>
      <c r="V249" s="6"/>
    </row>
    <row r="250" spans="2:22" ht="13.5">
      <c r="B250" s="7">
        <v>246</v>
      </c>
      <c r="C250" s="9" t="s">
        <v>515</v>
      </c>
      <c r="D250" s="136" t="s">
        <v>1060</v>
      </c>
      <c r="E250" s="136">
        <v>10465</v>
      </c>
      <c r="F250" s="136" t="s">
        <v>881</v>
      </c>
      <c r="G250" s="137" t="s">
        <v>882</v>
      </c>
      <c r="H250" s="137" t="s">
        <v>883</v>
      </c>
      <c r="I250" s="135" t="s">
        <v>211</v>
      </c>
      <c r="J250" s="187">
        <v>27000000</v>
      </c>
      <c r="K250" s="138">
        <v>13981935.484</v>
      </c>
      <c r="L250" s="138" t="s">
        <v>97</v>
      </c>
      <c r="M250" s="138">
        <v>13336871.326</v>
      </c>
      <c r="N250" s="138">
        <v>232258.065</v>
      </c>
      <c r="O250" s="138" t="s">
        <v>97</v>
      </c>
      <c r="P250" s="138">
        <v>220444.154</v>
      </c>
      <c r="Q250" s="9" t="s">
        <v>1203</v>
      </c>
      <c r="R250" s="9" t="s">
        <v>1235</v>
      </c>
      <c r="S250" s="9" t="s">
        <v>1344</v>
      </c>
      <c r="T250" s="9" t="s">
        <v>168</v>
      </c>
      <c r="U250" s="9" t="s">
        <v>1074</v>
      </c>
      <c r="V250" s="6"/>
    </row>
    <row r="251" spans="2:22" ht="13.5">
      <c r="B251" s="7">
        <v>247</v>
      </c>
      <c r="C251" s="9" t="s">
        <v>515</v>
      </c>
      <c r="D251" s="136" t="s">
        <v>1060</v>
      </c>
      <c r="E251" s="136">
        <v>10466</v>
      </c>
      <c r="F251" s="136" t="s">
        <v>884</v>
      </c>
      <c r="G251" s="137" t="s">
        <v>885</v>
      </c>
      <c r="H251" s="137" t="s">
        <v>304</v>
      </c>
      <c r="I251" s="135" t="s">
        <v>211</v>
      </c>
      <c r="J251" s="187">
        <v>890000000</v>
      </c>
      <c r="K251" s="138">
        <v>460886021.505</v>
      </c>
      <c r="L251" s="138">
        <v>356067831.626</v>
      </c>
      <c r="M251" s="138">
        <v>103731221.424</v>
      </c>
      <c r="N251" s="138">
        <v>7655913.978</v>
      </c>
      <c r="O251" s="138">
        <v>5853490.574</v>
      </c>
      <c r="P251" s="138">
        <v>1714565.643</v>
      </c>
      <c r="Q251" s="9" t="s">
        <v>1203</v>
      </c>
      <c r="R251" s="9" t="s">
        <v>1235</v>
      </c>
      <c r="S251" s="9" t="s">
        <v>1344</v>
      </c>
      <c r="T251" s="9" t="s">
        <v>200</v>
      </c>
      <c r="U251" s="9" t="s">
        <v>1074</v>
      </c>
      <c r="V251" s="6"/>
    </row>
    <row r="252" spans="2:22" ht="13.5">
      <c r="B252" s="7">
        <v>248</v>
      </c>
      <c r="C252" s="9" t="s">
        <v>515</v>
      </c>
      <c r="D252" s="136" t="s">
        <v>1060</v>
      </c>
      <c r="E252" s="136">
        <v>10467</v>
      </c>
      <c r="F252" s="136" t="s">
        <v>886</v>
      </c>
      <c r="G252" s="137" t="s">
        <v>885</v>
      </c>
      <c r="H252" s="137" t="s">
        <v>316</v>
      </c>
      <c r="I252" s="135" t="s">
        <v>211</v>
      </c>
      <c r="J252" s="187">
        <v>4052000000</v>
      </c>
      <c r="K252" s="138">
        <v>2098326021.505</v>
      </c>
      <c r="L252" s="138">
        <v>157612378.411</v>
      </c>
      <c r="M252" s="138">
        <v>1852837197.91</v>
      </c>
      <c r="N252" s="138">
        <v>34855913.978</v>
      </c>
      <c r="O252" s="138">
        <v>2591030.387</v>
      </c>
      <c r="P252" s="138">
        <v>30625408.23</v>
      </c>
      <c r="Q252" s="9" t="s">
        <v>322</v>
      </c>
      <c r="R252" s="9" t="s">
        <v>1235</v>
      </c>
      <c r="S252" s="9" t="s">
        <v>1344</v>
      </c>
      <c r="T252" s="9" t="s">
        <v>107</v>
      </c>
      <c r="U252" s="9" t="s">
        <v>1074</v>
      </c>
      <c r="V252" s="6"/>
    </row>
    <row r="253" spans="2:22" ht="13.5">
      <c r="B253" s="7">
        <v>249</v>
      </c>
      <c r="C253" s="9" t="s">
        <v>515</v>
      </c>
      <c r="D253" s="136" t="s">
        <v>1062</v>
      </c>
      <c r="E253" s="136" t="s">
        <v>511</v>
      </c>
      <c r="F253" s="136" t="s">
        <v>512</v>
      </c>
      <c r="G253" s="137" t="s">
        <v>513</v>
      </c>
      <c r="H253" s="137" t="s">
        <v>514</v>
      </c>
      <c r="I253" s="9" t="s">
        <v>211</v>
      </c>
      <c r="J253" s="188">
        <v>3840221709</v>
      </c>
      <c r="K253" s="138">
        <v>183878562.428</v>
      </c>
      <c r="L253" s="138">
        <v>184867489.747</v>
      </c>
      <c r="M253" s="138" t="s">
        <v>97</v>
      </c>
      <c r="N253" s="138">
        <v>3054461.17</v>
      </c>
      <c r="O253" s="138">
        <v>3065621.168</v>
      </c>
      <c r="P253" s="138" t="s">
        <v>97</v>
      </c>
      <c r="Q253" s="9" t="s">
        <v>1144</v>
      </c>
      <c r="R253" s="9" t="s">
        <v>1235</v>
      </c>
      <c r="S253" s="9" t="s">
        <v>1344</v>
      </c>
      <c r="T253" s="9" t="s">
        <v>205</v>
      </c>
      <c r="U253" s="9" t="s">
        <v>1074</v>
      </c>
      <c r="V253" s="6"/>
    </row>
    <row r="254" spans="2:22" ht="13.5">
      <c r="B254" s="7">
        <v>250</v>
      </c>
      <c r="C254" s="9" t="s">
        <v>515</v>
      </c>
      <c r="D254" s="136" t="s">
        <v>1062</v>
      </c>
      <c r="E254" s="136" t="s">
        <v>517</v>
      </c>
      <c r="F254" s="136" t="s">
        <v>518</v>
      </c>
      <c r="G254" s="137" t="s">
        <v>519</v>
      </c>
      <c r="H254" s="137" t="s">
        <v>520</v>
      </c>
      <c r="I254" s="9" t="s">
        <v>211</v>
      </c>
      <c r="J254" s="188">
        <v>11750943211</v>
      </c>
      <c r="K254" s="138">
        <v>305052529.359</v>
      </c>
      <c r="L254" s="138">
        <v>309160359.572</v>
      </c>
      <c r="M254" s="138" t="s">
        <v>97</v>
      </c>
      <c r="N254" s="138">
        <v>5067317.763</v>
      </c>
      <c r="O254" s="138">
        <v>5130420.46</v>
      </c>
      <c r="P254" s="138" t="s">
        <v>97</v>
      </c>
      <c r="Q254" s="9" t="s">
        <v>138</v>
      </c>
      <c r="R254" s="9" t="s">
        <v>1235</v>
      </c>
      <c r="S254" s="9" t="s">
        <v>1344</v>
      </c>
      <c r="T254" s="9" t="s">
        <v>112</v>
      </c>
      <c r="U254" s="9" t="s">
        <v>1074</v>
      </c>
      <c r="V254" s="6"/>
    </row>
    <row r="255" spans="2:22" ht="13.5">
      <c r="B255" s="7">
        <v>251</v>
      </c>
      <c r="C255" s="9" t="s">
        <v>515</v>
      </c>
      <c r="D255" s="136" t="s">
        <v>1062</v>
      </c>
      <c r="E255" s="136" t="s">
        <v>521</v>
      </c>
      <c r="F255" s="136" t="s">
        <v>522</v>
      </c>
      <c r="G255" s="137" t="s">
        <v>523</v>
      </c>
      <c r="H255" s="137" t="s">
        <v>524</v>
      </c>
      <c r="I255" s="9" t="s">
        <v>211</v>
      </c>
      <c r="J255" s="188">
        <v>3829074991</v>
      </c>
      <c r="K255" s="138">
        <v>1674663774.379</v>
      </c>
      <c r="L255" s="138">
        <v>75869283.287</v>
      </c>
      <c r="M255" s="138">
        <v>1524112405.96</v>
      </c>
      <c r="N255" s="138">
        <v>27818335.123</v>
      </c>
      <c r="O255" s="138">
        <v>1250720.615</v>
      </c>
      <c r="P255" s="138">
        <v>25191940.594</v>
      </c>
      <c r="Q255" s="9" t="s">
        <v>292</v>
      </c>
      <c r="R255" s="9" t="s">
        <v>1235</v>
      </c>
      <c r="S255" s="9" t="s">
        <v>1344</v>
      </c>
      <c r="T255" s="9" t="s">
        <v>168</v>
      </c>
      <c r="U255" s="9" t="s">
        <v>1074</v>
      </c>
      <c r="V255" s="6"/>
    </row>
    <row r="256" spans="2:22" ht="13.5">
      <c r="B256" s="7">
        <v>252</v>
      </c>
      <c r="C256" s="9" t="s">
        <v>515</v>
      </c>
      <c r="D256" s="136" t="s">
        <v>1062</v>
      </c>
      <c r="E256" s="136" t="s">
        <v>525</v>
      </c>
      <c r="F256" s="136" t="s">
        <v>378</v>
      </c>
      <c r="G256" s="137" t="s">
        <v>523</v>
      </c>
      <c r="H256" s="137" t="s">
        <v>116</v>
      </c>
      <c r="I256" s="9" t="s">
        <v>211</v>
      </c>
      <c r="J256" s="188">
        <v>5148186768</v>
      </c>
      <c r="K256" s="138">
        <v>899570448.723</v>
      </c>
      <c r="L256" s="138">
        <v>899843391.91</v>
      </c>
      <c r="M256" s="138" t="s">
        <v>97</v>
      </c>
      <c r="N256" s="138">
        <v>14943030.71</v>
      </c>
      <c r="O256" s="138">
        <v>14815525.572</v>
      </c>
      <c r="P256" s="138" t="s">
        <v>97</v>
      </c>
      <c r="Q256" s="9" t="s">
        <v>1226</v>
      </c>
      <c r="R256" s="9" t="s">
        <v>1235</v>
      </c>
      <c r="S256" s="9" t="s">
        <v>1344</v>
      </c>
      <c r="T256" s="9" t="s">
        <v>136</v>
      </c>
      <c r="U256" s="9" t="s">
        <v>1074</v>
      </c>
      <c r="V256" s="6"/>
    </row>
    <row r="257" spans="2:22" ht="13.5">
      <c r="B257" s="7">
        <v>253</v>
      </c>
      <c r="C257" s="9" t="s">
        <v>515</v>
      </c>
      <c r="D257" s="136" t="s">
        <v>1062</v>
      </c>
      <c r="E257" s="136" t="s">
        <v>526</v>
      </c>
      <c r="F257" s="136" t="s">
        <v>527</v>
      </c>
      <c r="G257" s="137" t="s">
        <v>528</v>
      </c>
      <c r="H257" s="137" t="s">
        <v>529</v>
      </c>
      <c r="I257" s="9" t="s">
        <v>211</v>
      </c>
      <c r="J257" s="188">
        <v>4032000000</v>
      </c>
      <c r="K257" s="138">
        <v>1747630.598</v>
      </c>
      <c r="L257" s="138" t="s">
        <v>97</v>
      </c>
      <c r="M257" s="138">
        <v>1667002.715</v>
      </c>
      <c r="N257" s="138">
        <v>29030.409</v>
      </c>
      <c r="O257" s="138" t="s">
        <v>97</v>
      </c>
      <c r="P257" s="138">
        <v>27553.764</v>
      </c>
      <c r="Q257" s="9" t="s">
        <v>322</v>
      </c>
      <c r="R257" s="9" t="s">
        <v>1235</v>
      </c>
      <c r="S257" s="9" t="s">
        <v>1344</v>
      </c>
      <c r="T257" s="9" t="s">
        <v>107</v>
      </c>
      <c r="U257" s="9" t="s">
        <v>1074</v>
      </c>
      <c r="V257" s="6"/>
    </row>
    <row r="258" spans="2:22" ht="13.5">
      <c r="B258" s="7">
        <v>254</v>
      </c>
      <c r="C258" s="9" t="s">
        <v>515</v>
      </c>
      <c r="D258" s="136" t="s">
        <v>1062</v>
      </c>
      <c r="E258" s="136" t="s">
        <v>530</v>
      </c>
      <c r="F258" s="136" t="s">
        <v>531</v>
      </c>
      <c r="G258" s="137" t="s">
        <v>532</v>
      </c>
      <c r="H258" s="137" t="s">
        <v>533</v>
      </c>
      <c r="I258" s="9" t="s">
        <v>211</v>
      </c>
      <c r="J258" s="188">
        <v>3103915860</v>
      </c>
      <c r="K258" s="138">
        <v>23346797.66</v>
      </c>
      <c r="L258" s="138" t="s">
        <v>97</v>
      </c>
      <c r="M258" s="138" t="s">
        <v>97</v>
      </c>
      <c r="N258" s="138">
        <v>387820.559</v>
      </c>
      <c r="O258" s="138" t="s">
        <v>97</v>
      </c>
      <c r="P258" s="138" t="s">
        <v>97</v>
      </c>
      <c r="Q258" s="9" t="s">
        <v>322</v>
      </c>
      <c r="R258" s="9" t="s">
        <v>1235</v>
      </c>
      <c r="S258" s="9" t="s">
        <v>1344</v>
      </c>
      <c r="T258" s="9" t="s">
        <v>107</v>
      </c>
      <c r="U258" s="9" t="s">
        <v>1074</v>
      </c>
      <c r="V258" s="6"/>
    </row>
    <row r="259" spans="2:22" ht="13.5">
      <c r="B259" s="7">
        <v>255</v>
      </c>
      <c r="C259" s="9" t="s">
        <v>515</v>
      </c>
      <c r="D259" s="136" t="s">
        <v>1062</v>
      </c>
      <c r="E259" s="136" t="s">
        <v>534</v>
      </c>
      <c r="F259" s="136" t="s">
        <v>535</v>
      </c>
      <c r="G259" s="137" t="s">
        <v>536</v>
      </c>
      <c r="H259" s="137" t="s">
        <v>116</v>
      </c>
      <c r="I259" s="9" t="s">
        <v>211</v>
      </c>
      <c r="J259" s="188">
        <v>12523000000</v>
      </c>
      <c r="K259" s="138">
        <v>6428837987.028</v>
      </c>
      <c r="L259" s="138" t="s">
        <v>97</v>
      </c>
      <c r="M259" s="138">
        <v>6132240068.419</v>
      </c>
      <c r="N259" s="138">
        <v>106791328.688</v>
      </c>
      <c r="O259" s="138" t="s">
        <v>97</v>
      </c>
      <c r="P259" s="138">
        <v>101359339.974</v>
      </c>
      <c r="Q259" s="9" t="s">
        <v>147</v>
      </c>
      <c r="R259" s="9" t="s">
        <v>1235</v>
      </c>
      <c r="S259" s="9" t="s">
        <v>1344</v>
      </c>
      <c r="T259" s="9" t="s">
        <v>136</v>
      </c>
      <c r="U259" s="9" t="s">
        <v>1074</v>
      </c>
      <c r="V259" s="6"/>
    </row>
    <row r="260" spans="2:22" ht="13.5">
      <c r="B260" s="7">
        <v>256</v>
      </c>
      <c r="C260" s="9" t="s">
        <v>515</v>
      </c>
      <c r="D260" s="136" t="s">
        <v>1062</v>
      </c>
      <c r="E260" s="136" t="s">
        <v>537</v>
      </c>
      <c r="F260" s="136" t="s">
        <v>538</v>
      </c>
      <c r="G260" s="137" t="s">
        <v>536</v>
      </c>
      <c r="H260" s="137" t="s">
        <v>116</v>
      </c>
      <c r="I260" s="9" t="s">
        <v>211</v>
      </c>
      <c r="J260" s="188">
        <v>3839000000</v>
      </c>
      <c r="K260" s="138">
        <v>1988024086.022</v>
      </c>
      <c r="L260" s="138" t="s">
        <v>97</v>
      </c>
      <c r="M260" s="138">
        <v>1896305519.268</v>
      </c>
      <c r="N260" s="138">
        <v>33023655.914</v>
      </c>
      <c r="O260" s="138" t="s">
        <v>97</v>
      </c>
      <c r="P260" s="138">
        <v>31343892.88</v>
      </c>
      <c r="Q260" s="9" t="s">
        <v>138</v>
      </c>
      <c r="R260" s="9" t="s">
        <v>1235</v>
      </c>
      <c r="S260" s="9" t="s">
        <v>1344</v>
      </c>
      <c r="T260" s="9" t="s">
        <v>112</v>
      </c>
      <c r="U260" s="9" t="s">
        <v>1074</v>
      </c>
      <c r="V260" s="6"/>
    </row>
    <row r="261" spans="2:22" ht="13.5">
      <c r="B261" s="7">
        <v>257</v>
      </c>
      <c r="C261" s="9" t="s">
        <v>515</v>
      </c>
      <c r="D261" s="136" t="s">
        <v>1062</v>
      </c>
      <c r="E261" s="136" t="s">
        <v>1020</v>
      </c>
      <c r="F261" s="136" t="s">
        <v>1227</v>
      </c>
      <c r="G261" s="137" t="s">
        <v>1228</v>
      </c>
      <c r="H261" s="137" t="s">
        <v>1229</v>
      </c>
      <c r="I261" s="9" t="s">
        <v>211</v>
      </c>
      <c r="J261" s="188">
        <v>19455000000</v>
      </c>
      <c r="K261" s="138" t="s">
        <v>97</v>
      </c>
      <c r="L261" s="138" t="s">
        <v>97</v>
      </c>
      <c r="M261" s="138">
        <v>9609956727.629</v>
      </c>
      <c r="N261" s="138" t="s">
        <v>97</v>
      </c>
      <c r="O261" s="138" t="s">
        <v>97</v>
      </c>
      <c r="P261" s="138">
        <v>158842259.961</v>
      </c>
      <c r="Q261" s="9" t="s">
        <v>322</v>
      </c>
      <c r="R261" s="9" t="s">
        <v>1235</v>
      </c>
      <c r="S261" s="9" t="s">
        <v>1344</v>
      </c>
      <c r="T261" s="9" t="s">
        <v>107</v>
      </c>
      <c r="U261" s="9" t="s">
        <v>1074</v>
      </c>
      <c r="V261" s="6"/>
    </row>
    <row r="262" spans="2:22" ht="13.5">
      <c r="B262" s="7">
        <v>258</v>
      </c>
      <c r="C262" s="9" t="s">
        <v>515</v>
      </c>
      <c r="D262" s="136" t="s">
        <v>1062</v>
      </c>
      <c r="E262" s="136" t="s">
        <v>1021</v>
      </c>
      <c r="F262" s="136" t="s">
        <v>1230</v>
      </c>
      <c r="G262" s="137" t="s">
        <v>1228</v>
      </c>
      <c r="H262" s="137" t="s">
        <v>1231</v>
      </c>
      <c r="I262" s="9" t="s">
        <v>211</v>
      </c>
      <c r="J262" s="188">
        <v>3702000000</v>
      </c>
      <c r="K262" s="138" t="s">
        <v>97</v>
      </c>
      <c r="L262" s="138" t="s">
        <v>97</v>
      </c>
      <c r="M262" s="138">
        <v>1828633246.244</v>
      </c>
      <c r="N262" s="138" t="s">
        <v>97</v>
      </c>
      <c r="O262" s="138" t="s">
        <v>97</v>
      </c>
      <c r="P262" s="138">
        <v>30225342.913</v>
      </c>
      <c r="Q262" s="9" t="s">
        <v>138</v>
      </c>
      <c r="R262" s="9" t="s">
        <v>1235</v>
      </c>
      <c r="S262" s="9" t="s">
        <v>1344</v>
      </c>
      <c r="T262" s="9" t="s">
        <v>112</v>
      </c>
      <c r="U262" s="9" t="s">
        <v>1074</v>
      </c>
      <c r="V262" s="6"/>
    </row>
    <row r="263" spans="1:22" ht="13.5">
      <c r="A263" s="6">
        <f>258-234</f>
        <v>24</v>
      </c>
      <c r="B263" s="7">
        <v>259</v>
      </c>
      <c r="C263" s="9" t="s">
        <v>544</v>
      </c>
      <c r="D263" s="136" t="s">
        <v>1062</v>
      </c>
      <c r="E263" s="136" t="s">
        <v>539</v>
      </c>
      <c r="F263" s="136" t="s">
        <v>541</v>
      </c>
      <c r="G263" s="137" t="s">
        <v>542</v>
      </c>
      <c r="H263" s="137" t="s">
        <v>543</v>
      </c>
      <c r="I263" s="9" t="s">
        <v>540</v>
      </c>
      <c r="J263" s="188">
        <v>17903000000</v>
      </c>
      <c r="K263" s="138">
        <v>1125363463.241</v>
      </c>
      <c r="L263" s="138" t="s">
        <v>97</v>
      </c>
      <c r="M263" s="138">
        <v>1167419176.196</v>
      </c>
      <c r="N263" s="138">
        <v>18693745.237</v>
      </c>
      <c r="O263" s="138" t="s">
        <v>97</v>
      </c>
      <c r="P263" s="138">
        <v>19296184.731</v>
      </c>
      <c r="Q263" s="9" t="s">
        <v>138</v>
      </c>
      <c r="R263" s="9" t="s">
        <v>1235</v>
      </c>
      <c r="S263" s="9" t="s">
        <v>1344</v>
      </c>
      <c r="T263" s="9" t="s">
        <v>112</v>
      </c>
      <c r="U263" s="9" t="s">
        <v>1074</v>
      </c>
      <c r="V263" s="6"/>
    </row>
    <row r="264" spans="2:22" ht="13.5">
      <c r="B264" s="7">
        <v>260</v>
      </c>
      <c r="C264" s="9" t="s">
        <v>546</v>
      </c>
      <c r="D264" s="136" t="s">
        <v>1062</v>
      </c>
      <c r="E264" s="136">
        <v>448</v>
      </c>
      <c r="F264" s="136" t="s">
        <v>547</v>
      </c>
      <c r="G264" s="137" t="s">
        <v>548</v>
      </c>
      <c r="H264" s="137" t="s">
        <v>372</v>
      </c>
      <c r="I264" s="9" t="s">
        <v>545</v>
      </c>
      <c r="J264" s="188">
        <v>5000000</v>
      </c>
      <c r="K264" s="138">
        <v>1027944950.327</v>
      </c>
      <c r="L264" s="138" t="s">
        <v>97</v>
      </c>
      <c r="M264" s="138">
        <v>1036832161.876</v>
      </c>
      <c r="N264" s="138">
        <v>17075497.514</v>
      </c>
      <c r="O264" s="138" t="s">
        <v>97</v>
      </c>
      <c r="P264" s="138">
        <v>17137721.684</v>
      </c>
      <c r="Q264" s="9" t="s">
        <v>138</v>
      </c>
      <c r="R264" s="9" t="s">
        <v>1235</v>
      </c>
      <c r="S264" s="9" t="s">
        <v>1344</v>
      </c>
      <c r="T264" s="9" t="s">
        <v>112</v>
      </c>
      <c r="U264" s="9" t="s">
        <v>1074</v>
      </c>
      <c r="V264" s="6"/>
    </row>
    <row r="265" spans="2:22" ht="13.5">
      <c r="B265" s="7">
        <v>261</v>
      </c>
      <c r="C265" s="9" t="s">
        <v>546</v>
      </c>
      <c r="D265" s="136" t="s">
        <v>1062</v>
      </c>
      <c r="E265" s="136">
        <v>488</v>
      </c>
      <c r="F265" s="136" t="s">
        <v>549</v>
      </c>
      <c r="G265" s="137" t="s">
        <v>550</v>
      </c>
      <c r="H265" s="137" t="s">
        <v>38</v>
      </c>
      <c r="I265" s="9" t="s">
        <v>545</v>
      </c>
      <c r="J265" s="188">
        <v>10000000</v>
      </c>
      <c r="K265" s="138">
        <v>228266623.748</v>
      </c>
      <c r="L265" s="138">
        <v>15330835.078</v>
      </c>
      <c r="M265" s="138">
        <v>214930352.553</v>
      </c>
      <c r="N265" s="138">
        <v>3791804.381</v>
      </c>
      <c r="O265" s="138">
        <v>252126.454</v>
      </c>
      <c r="P265" s="138">
        <v>3552567.811</v>
      </c>
      <c r="Q265" s="9" t="s">
        <v>138</v>
      </c>
      <c r="R265" s="9" t="s">
        <v>1235</v>
      </c>
      <c r="S265" s="9" t="s">
        <v>1344</v>
      </c>
      <c r="T265" s="9" t="s">
        <v>112</v>
      </c>
      <c r="U265" s="9" t="s">
        <v>1074</v>
      </c>
      <c r="V265" s="6"/>
    </row>
    <row r="266" spans="2:22" ht="13.5">
      <c r="B266" s="7">
        <v>262</v>
      </c>
      <c r="C266" s="9" t="s">
        <v>546</v>
      </c>
      <c r="D266" s="136" t="s">
        <v>1062</v>
      </c>
      <c r="E266" s="136">
        <v>548</v>
      </c>
      <c r="F266" s="136" t="s">
        <v>551</v>
      </c>
      <c r="G266" s="137" t="s">
        <v>552</v>
      </c>
      <c r="H266" s="137" t="s">
        <v>146</v>
      </c>
      <c r="I266" s="9" t="s">
        <v>545</v>
      </c>
      <c r="J266" s="188">
        <v>9000000</v>
      </c>
      <c r="K266" s="138">
        <v>879267720.937</v>
      </c>
      <c r="L266" s="138">
        <v>175908820.33</v>
      </c>
      <c r="M266" s="138">
        <v>710459375.666</v>
      </c>
      <c r="N266" s="138">
        <v>14605776.095</v>
      </c>
      <c r="O266" s="138">
        <v>2906412.658</v>
      </c>
      <c r="P266" s="138">
        <v>11743130.176</v>
      </c>
      <c r="Q266" s="9" t="s">
        <v>138</v>
      </c>
      <c r="R266" s="9" t="s">
        <v>1235</v>
      </c>
      <c r="S266" s="9" t="s">
        <v>1344</v>
      </c>
      <c r="T266" s="9" t="s">
        <v>112</v>
      </c>
      <c r="U266" s="9" t="s">
        <v>1074</v>
      </c>
      <c r="V266" s="6"/>
    </row>
    <row r="267" spans="2:22" ht="13.5">
      <c r="B267" s="7">
        <v>263</v>
      </c>
      <c r="C267" s="9" t="s">
        <v>546</v>
      </c>
      <c r="D267" s="136" t="s">
        <v>1062</v>
      </c>
      <c r="E267" s="136">
        <v>693</v>
      </c>
      <c r="F267" s="136" t="s">
        <v>553</v>
      </c>
      <c r="G267" s="137" t="s">
        <v>554</v>
      </c>
      <c r="H267" s="137" t="s">
        <v>555</v>
      </c>
      <c r="I267" s="9" t="s">
        <v>545</v>
      </c>
      <c r="J267" s="188">
        <v>10000000</v>
      </c>
      <c r="K267" s="138">
        <v>2081676406.515</v>
      </c>
      <c r="L267" s="138" t="s">
        <v>97</v>
      </c>
      <c r="M267" s="138">
        <v>2099673769.695</v>
      </c>
      <c r="N267" s="138">
        <v>34579342.301</v>
      </c>
      <c r="O267" s="138" t="s">
        <v>97</v>
      </c>
      <c r="P267" s="138">
        <v>34705351.565</v>
      </c>
      <c r="Q267" s="9" t="s">
        <v>322</v>
      </c>
      <c r="R267" s="9" t="s">
        <v>1235</v>
      </c>
      <c r="S267" s="9" t="s">
        <v>1344</v>
      </c>
      <c r="T267" s="9" t="s">
        <v>107</v>
      </c>
      <c r="U267" s="9" t="s">
        <v>1074</v>
      </c>
      <c r="V267" s="6"/>
    </row>
    <row r="268" spans="2:22" ht="13.5">
      <c r="B268" s="7">
        <v>264</v>
      </c>
      <c r="C268" s="9" t="s">
        <v>546</v>
      </c>
      <c r="D268" s="136" t="s">
        <v>1062</v>
      </c>
      <c r="E268" s="136" t="s">
        <v>1233</v>
      </c>
      <c r="F268" s="136" t="s">
        <v>66</v>
      </c>
      <c r="G268" s="137" t="s">
        <v>67</v>
      </c>
      <c r="H268" s="137" t="s">
        <v>68</v>
      </c>
      <c r="I268" s="9" t="s">
        <v>545</v>
      </c>
      <c r="J268" s="188">
        <v>11000000</v>
      </c>
      <c r="K268" s="138" t="s">
        <v>97</v>
      </c>
      <c r="L268" s="138" t="s">
        <v>97</v>
      </c>
      <c r="M268" s="138">
        <v>2309641146.665</v>
      </c>
      <c r="N268" s="138" t="s">
        <v>97</v>
      </c>
      <c r="O268" s="138" t="s">
        <v>97</v>
      </c>
      <c r="P268" s="138">
        <v>38175886.722</v>
      </c>
      <c r="Q268" s="9" t="s">
        <v>138</v>
      </c>
      <c r="R268" s="9" t="s">
        <v>1235</v>
      </c>
      <c r="S268" s="9" t="s">
        <v>1344</v>
      </c>
      <c r="T268" s="9" t="s">
        <v>112</v>
      </c>
      <c r="U268" s="9" t="s">
        <v>1074</v>
      </c>
      <c r="V268" s="6"/>
    </row>
    <row r="269" spans="2:22" ht="13.5">
      <c r="B269" s="7">
        <v>265</v>
      </c>
      <c r="C269" s="9" t="s">
        <v>887</v>
      </c>
      <c r="D269" s="136" t="s">
        <v>1060</v>
      </c>
      <c r="E269" s="136">
        <v>10610</v>
      </c>
      <c r="F269" s="136" t="s">
        <v>888</v>
      </c>
      <c r="G269" s="137" t="s">
        <v>889</v>
      </c>
      <c r="H269" s="137" t="s">
        <v>116</v>
      </c>
      <c r="I269" s="135" t="s">
        <v>132</v>
      </c>
      <c r="J269" s="187">
        <v>500000</v>
      </c>
      <c r="K269" s="138">
        <v>37822154.98</v>
      </c>
      <c r="L269" s="138" t="s">
        <v>97</v>
      </c>
      <c r="M269" s="138">
        <v>40660537.516</v>
      </c>
      <c r="N269" s="138">
        <v>628275</v>
      </c>
      <c r="O269" s="138" t="s">
        <v>97</v>
      </c>
      <c r="P269" s="138">
        <v>672075</v>
      </c>
      <c r="Q269" s="9" t="s">
        <v>69</v>
      </c>
      <c r="R269" s="9" t="s">
        <v>1235</v>
      </c>
      <c r="S269" s="9" t="s">
        <v>1344</v>
      </c>
      <c r="T269" s="9" t="s">
        <v>200</v>
      </c>
      <c r="U269" s="9" t="s">
        <v>1074</v>
      </c>
      <c r="V269" s="6"/>
    </row>
    <row r="270" spans="2:22" ht="13.5">
      <c r="B270" s="7">
        <v>266</v>
      </c>
      <c r="C270" s="9" t="s">
        <v>890</v>
      </c>
      <c r="D270" s="136" t="s">
        <v>1060</v>
      </c>
      <c r="E270" s="136">
        <v>13520000001</v>
      </c>
      <c r="F270" s="136" t="s">
        <v>70</v>
      </c>
      <c r="G270" s="137" t="s">
        <v>71</v>
      </c>
      <c r="H270" s="137" t="s">
        <v>72</v>
      </c>
      <c r="I270" s="135" t="s">
        <v>575</v>
      </c>
      <c r="J270" s="187">
        <v>6000000</v>
      </c>
      <c r="K270" s="138">
        <v>1735662.704</v>
      </c>
      <c r="L270" s="138" t="s">
        <v>97</v>
      </c>
      <c r="M270" s="138">
        <v>1837495.187</v>
      </c>
      <c r="N270" s="138">
        <v>28831.606</v>
      </c>
      <c r="O270" s="138" t="s">
        <v>97</v>
      </c>
      <c r="P270" s="138">
        <v>30371.821</v>
      </c>
      <c r="Q270" s="9" t="s">
        <v>1143</v>
      </c>
      <c r="R270" s="9" t="s">
        <v>1235</v>
      </c>
      <c r="S270" s="9" t="s">
        <v>1344</v>
      </c>
      <c r="T270" s="9" t="s">
        <v>200</v>
      </c>
      <c r="U270" s="9" t="s">
        <v>1074</v>
      </c>
      <c r="V270" s="6"/>
    </row>
    <row r="271" spans="2:22" ht="13.5">
      <c r="B271" s="7">
        <v>267</v>
      </c>
      <c r="C271" s="9" t="s">
        <v>890</v>
      </c>
      <c r="D271" s="136" t="s">
        <v>1060</v>
      </c>
      <c r="E271" s="136" t="s">
        <v>73</v>
      </c>
      <c r="F271" s="136" t="s">
        <v>74</v>
      </c>
      <c r="G271" s="137" t="s">
        <v>75</v>
      </c>
      <c r="H271" s="137" t="s">
        <v>126</v>
      </c>
      <c r="I271" s="135" t="s">
        <v>575</v>
      </c>
      <c r="J271" s="187">
        <v>12561000</v>
      </c>
      <c r="K271" s="138">
        <v>19670362.437</v>
      </c>
      <c r="L271" s="138" t="s">
        <v>97</v>
      </c>
      <c r="M271" s="138">
        <v>20824435.655</v>
      </c>
      <c r="N271" s="138">
        <v>326750.207</v>
      </c>
      <c r="O271" s="138" t="s">
        <v>97</v>
      </c>
      <c r="P271" s="138">
        <v>344205.548</v>
      </c>
      <c r="Q271" s="9" t="s">
        <v>1295</v>
      </c>
      <c r="R271" s="9" t="s">
        <v>1235</v>
      </c>
      <c r="S271" s="9" t="s">
        <v>1344</v>
      </c>
      <c r="T271" s="9" t="s">
        <v>278</v>
      </c>
      <c r="U271" s="9" t="s">
        <v>1074</v>
      </c>
      <c r="V271" s="6"/>
    </row>
    <row r="272" spans="2:22" ht="13.5">
      <c r="B272" s="7">
        <v>268</v>
      </c>
      <c r="C272" s="9" t="s">
        <v>890</v>
      </c>
      <c r="D272" s="136" t="s">
        <v>1060</v>
      </c>
      <c r="E272" s="136" t="s">
        <v>891</v>
      </c>
      <c r="F272" s="136" t="s">
        <v>892</v>
      </c>
      <c r="G272" s="137" t="s">
        <v>893</v>
      </c>
      <c r="H272" s="137" t="s">
        <v>196</v>
      </c>
      <c r="I272" s="135" t="s">
        <v>575</v>
      </c>
      <c r="J272" s="187">
        <v>72600000</v>
      </c>
      <c r="K272" s="138">
        <v>153169220.011</v>
      </c>
      <c r="L272" s="138">
        <v>127698497.776</v>
      </c>
      <c r="M272" s="138">
        <v>32167800.371</v>
      </c>
      <c r="N272" s="138">
        <v>2544339.203</v>
      </c>
      <c r="O272" s="138">
        <v>2101261.303</v>
      </c>
      <c r="P272" s="138">
        <v>531699.18</v>
      </c>
      <c r="Q272" s="9" t="s">
        <v>167</v>
      </c>
      <c r="R272" s="9" t="s">
        <v>1235</v>
      </c>
      <c r="S272" s="9" t="s">
        <v>1344</v>
      </c>
      <c r="T272" s="9" t="s">
        <v>168</v>
      </c>
      <c r="U272" s="9" t="s">
        <v>1074</v>
      </c>
      <c r="V272" s="6"/>
    </row>
    <row r="273" spans="2:22" ht="13.5">
      <c r="B273" s="7">
        <v>269</v>
      </c>
      <c r="C273" s="9" t="s">
        <v>890</v>
      </c>
      <c r="D273" s="136" t="s">
        <v>1060</v>
      </c>
      <c r="E273" s="136" t="s">
        <v>894</v>
      </c>
      <c r="F273" s="136" t="s">
        <v>895</v>
      </c>
      <c r="G273" s="137" t="s">
        <v>896</v>
      </c>
      <c r="H273" s="137" t="s">
        <v>196</v>
      </c>
      <c r="I273" s="135" t="s">
        <v>575</v>
      </c>
      <c r="J273" s="187">
        <v>45000000</v>
      </c>
      <c r="K273" s="138">
        <v>256646939.165</v>
      </c>
      <c r="L273" s="138">
        <v>97784578.32</v>
      </c>
      <c r="M273" s="138">
        <v>167878644.533</v>
      </c>
      <c r="N273" s="138">
        <v>4263238.192</v>
      </c>
      <c r="O273" s="138">
        <v>1612848.376</v>
      </c>
      <c r="P273" s="138">
        <v>2774853.629</v>
      </c>
      <c r="Q273" s="9" t="s">
        <v>1207</v>
      </c>
      <c r="R273" s="9" t="s">
        <v>1235</v>
      </c>
      <c r="S273" s="9" t="s">
        <v>1344</v>
      </c>
      <c r="T273" s="9" t="s">
        <v>168</v>
      </c>
      <c r="U273" s="9" t="s">
        <v>1074</v>
      </c>
      <c r="V273" s="6"/>
    </row>
    <row r="274" spans="2:22" ht="13.5">
      <c r="B274" s="7">
        <v>270</v>
      </c>
      <c r="C274" s="9" t="s">
        <v>890</v>
      </c>
      <c r="D274" s="136" t="s">
        <v>1060</v>
      </c>
      <c r="E274" s="136" t="s">
        <v>897</v>
      </c>
      <c r="F274" s="136" t="s">
        <v>898</v>
      </c>
      <c r="G274" s="137" t="s">
        <v>899</v>
      </c>
      <c r="H274" s="137" t="s">
        <v>146</v>
      </c>
      <c r="I274" s="135" t="s">
        <v>575</v>
      </c>
      <c r="J274" s="187">
        <v>15000000</v>
      </c>
      <c r="K274" s="138">
        <v>66969677.706</v>
      </c>
      <c r="L274" s="138">
        <v>49037559.316</v>
      </c>
      <c r="M274" s="138">
        <v>21269649.942</v>
      </c>
      <c r="N274" s="138">
        <v>1112453.118</v>
      </c>
      <c r="O274" s="138">
        <v>806593.749</v>
      </c>
      <c r="P274" s="138">
        <v>351564.462</v>
      </c>
      <c r="Q274" s="9" t="s">
        <v>1201</v>
      </c>
      <c r="R274" s="9" t="s">
        <v>1235</v>
      </c>
      <c r="S274" s="9" t="s">
        <v>1344</v>
      </c>
      <c r="T274" s="9" t="s">
        <v>200</v>
      </c>
      <c r="U274" s="9" t="s">
        <v>1074</v>
      </c>
      <c r="V274" s="6"/>
    </row>
    <row r="275" spans="2:22" ht="13.5">
      <c r="B275" s="7">
        <v>271</v>
      </c>
      <c r="C275" s="9" t="s">
        <v>900</v>
      </c>
      <c r="D275" s="136" t="s">
        <v>1060</v>
      </c>
      <c r="E275" s="136" t="s">
        <v>901</v>
      </c>
      <c r="F275" s="136" t="s">
        <v>1061</v>
      </c>
      <c r="G275" s="137" t="s">
        <v>902</v>
      </c>
      <c r="H275" s="137" t="s">
        <v>903</v>
      </c>
      <c r="I275" s="135" t="s">
        <v>98</v>
      </c>
      <c r="J275" s="187">
        <v>6100000</v>
      </c>
      <c r="K275" s="138">
        <v>367220000</v>
      </c>
      <c r="L275" s="138" t="s">
        <v>97</v>
      </c>
      <c r="M275" s="138">
        <v>369050000</v>
      </c>
      <c r="N275" s="138">
        <v>6100000</v>
      </c>
      <c r="O275" s="138" t="s">
        <v>97</v>
      </c>
      <c r="P275" s="138">
        <v>6100000</v>
      </c>
      <c r="Q275" s="9" t="s">
        <v>904</v>
      </c>
      <c r="R275" s="9" t="s">
        <v>1235</v>
      </c>
      <c r="S275" s="9" t="s">
        <v>1344</v>
      </c>
      <c r="T275" s="9" t="s">
        <v>107</v>
      </c>
      <c r="U275" s="9" t="s">
        <v>1074</v>
      </c>
      <c r="V275" s="6"/>
    </row>
    <row r="276" spans="2:22" ht="13.5">
      <c r="B276" s="7">
        <v>272</v>
      </c>
      <c r="C276" s="9" t="s">
        <v>900</v>
      </c>
      <c r="D276" s="136" t="s">
        <v>1060</v>
      </c>
      <c r="E276" s="136" t="s">
        <v>905</v>
      </c>
      <c r="F276" s="136" t="s">
        <v>906</v>
      </c>
      <c r="G276" s="137" t="s">
        <v>902</v>
      </c>
      <c r="H276" s="137" t="s">
        <v>903</v>
      </c>
      <c r="I276" s="135" t="s">
        <v>98</v>
      </c>
      <c r="J276" s="187">
        <v>38800000</v>
      </c>
      <c r="K276" s="138">
        <v>2335760000</v>
      </c>
      <c r="L276" s="138" t="s">
        <v>97</v>
      </c>
      <c r="M276" s="138">
        <v>2347400000</v>
      </c>
      <c r="N276" s="138">
        <v>38800000</v>
      </c>
      <c r="O276" s="138" t="s">
        <v>97</v>
      </c>
      <c r="P276" s="138">
        <v>38800000</v>
      </c>
      <c r="Q276" s="9" t="s">
        <v>904</v>
      </c>
      <c r="R276" s="9" t="s">
        <v>1235</v>
      </c>
      <c r="S276" s="9" t="s">
        <v>1344</v>
      </c>
      <c r="T276" s="9" t="s">
        <v>107</v>
      </c>
      <c r="U276" s="9" t="s">
        <v>1074</v>
      </c>
      <c r="V276" s="6"/>
    </row>
    <row r="277" spans="2:22" ht="13.5">
      <c r="B277" s="7">
        <v>273</v>
      </c>
      <c r="C277" s="9" t="s">
        <v>500</v>
      </c>
      <c r="D277" s="136" t="s">
        <v>1062</v>
      </c>
      <c r="E277" s="136" t="s">
        <v>1012</v>
      </c>
      <c r="F277" s="136" t="s">
        <v>1013</v>
      </c>
      <c r="G277" s="137" t="s">
        <v>76</v>
      </c>
      <c r="H277" s="137" t="s">
        <v>316</v>
      </c>
      <c r="I277" s="9" t="s">
        <v>98</v>
      </c>
      <c r="J277" s="188">
        <v>10000000</v>
      </c>
      <c r="K277" s="138" t="s">
        <v>97</v>
      </c>
      <c r="L277" s="138" t="s">
        <v>97</v>
      </c>
      <c r="M277" s="138">
        <v>605000000</v>
      </c>
      <c r="N277" s="138" t="s">
        <v>97</v>
      </c>
      <c r="O277" s="138" t="s">
        <v>97</v>
      </c>
      <c r="P277" s="138">
        <v>10000000</v>
      </c>
      <c r="Q277" s="9" t="s">
        <v>117</v>
      </c>
      <c r="R277" s="9" t="s">
        <v>1235</v>
      </c>
      <c r="S277" s="9" t="s">
        <v>1344</v>
      </c>
      <c r="T277" s="9" t="s">
        <v>107</v>
      </c>
      <c r="U277" s="9" t="s">
        <v>1073</v>
      </c>
      <c r="V277" s="6"/>
    </row>
    <row r="278" spans="2:22" ht="13.5">
      <c r="B278" s="7">
        <v>274</v>
      </c>
      <c r="C278" s="9" t="s">
        <v>500</v>
      </c>
      <c r="D278" s="136" t="s">
        <v>1062</v>
      </c>
      <c r="E278" s="136" t="s">
        <v>497</v>
      </c>
      <c r="F278" s="136" t="s">
        <v>498</v>
      </c>
      <c r="G278" s="137" t="s">
        <v>499</v>
      </c>
      <c r="H278" s="137" t="s">
        <v>173</v>
      </c>
      <c r="I278" s="9" t="s">
        <v>98</v>
      </c>
      <c r="J278" s="188">
        <v>16000000</v>
      </c>
      <c r="K278" s="138">
        <v>323152736.732</v>
      </c>
      <c r="L278" s="138">
        <v>39498463.29</v>
      </c>
      <c r="M278" s="138">
        <v>285359108.54</v>
      </c>
      <c r="N278" s="138">
        <v>5367985.66</v>
      </c>
      <c r="O278" s="138">
        <v>651306.18</v>
      </c>
      <c r="P278" s="138">
        <v>4716679.48</v>
      </c>
      <c r="Q278" s="9" t="s">
        <v>1183</v>
      </c>
      <c r="R278" s="9" t="s">
        <v>1235</v>
      </c>
      <c r="S278" s="9" t="s">
        <v>1344</v>
      </c>
      <c r="T278" s="9" t="s">
        <v>168</v>
      </c>
      <c r="U278" s="9" t="s">
        <v>1073</v>
      </c>
      <c r="V278" s="6"/>
    </row>
    <row r="279" spans="2:22" ht="13.5">
      <c r="B279" s="7">
        <v>275</v>
      </c>
      <c r="C279" s="9" t="s">
        <v>500</v>
      </c>
      <c r="D279" s="136" t="s">
        <v>1062</v>
      </c>
      <c r="E279" s="136" t="s">
        <v>501</v>
      </c>
      <c r="F279" s="136" t="s">
        <v>502</v>
      </c>
      <c r="G279" s="137" t="s">
        <v>503</v>
      </c>
      <c r="H279" s="137" t="s">
        <v>142</v>
      </c>
      <c r="I279" s="9" t="s">
        <v>98</v>
      </c>
      <c r="J279" s="188">
        <v>10000000</v>
      </c>
      <c r="K279" s="138">
        <v>602000000</v>
      </c>
      <c r="L279" s="138" t="s">
        <v>97</v>
      </c>
      <c r="M279" s="138">
        <v>605000000</v>
      </c>
      <c r="N279" s="138">
        <v>10000000</v>
      </c>
      <c r="O279" s="138" t="s">
        <v>97</v>
      </c>
      <c r="P279" s="138">
        <v>10000000</v>
      </c>
      <c r="Q279" s="9" t="s">
        <v>189</v>
      </c>
      <c r="R279" s="9" t="s">
        <v>1235</v>
      </c>
      <c r="S279" s="9" t="s">
        <v>1344</v>
      </c>
      <c r="T279" s="9" t="s">
        <v>188</v>
      </c>
      <c r="U279" s="9" t="s">
        <v>1073</v>
      </c>
      <c r="V279" s="6"/>
    </row>
    <row r="280" spans="2:22" ht="13.5">
      <c r="B280" s="7">
        <v>276</v>
      </c>
      <c r="C280" s="9" t="s">
        <v>500</v>
      </c>
      <c r="D280" s="136" t="s">
        <v>1062</v>
      </c>
      <c r="E280" s="136" t="s">
        <v>504</v>
      </c>
      <c r="F280" s="136" t="s">
        <v>505</v>
      </c>
      <c r="G280" s="137" t="s">
        <v>506</v>
      </c>
      <c r="H280" s="137" t="s">
        <v>116</v>
      </c>
      <c r="I280" s="9" t="s">
        <v>98</v>
      </c>
      <c r="J280" s="188">
        <v>15000000</v>
      </c>
      <c r="K280" s="138">
        <v>355426470.84</v>
      </c>
      <c r="L280" s="138">
        <v>51118366.86</v>
      </c>
      <c r="M280" s="138">
        <v>305890802.965</v>
      </c>
      <c r="N280" s="138">
        <v>5904094.2</v>
      </c>
      <c r="O280" s="138">
        <v>848047.87</v>
      </c>
      <c r="P280" s="138">
        <v>5056046.33</v>
      </c>
      <c r="Q280" s="9" t="s">
        <v>117</v>
      </c>
      <c r="R280" s="9" t="s">
        <v>1235</v>
      </c>
      <c r="S280" s="9" t="s">
        <v>1344</v>
      </c>
      <c r="T280" s="9" t="s">
        <v>107</v>
      </c>
      <c r="U280" s="9" t="s">
        <v>1073</v>
      </c>
      <c r="V280" s="6"/>
    </row>
    <row r="281" spans="2:22" ht="13.5">
      <c r="B281" s="7">
        <v>277</v>
      </c>
      <c r="C281" s="9" t="s">
        <v>500</v>
      </c>
      <c r="D281" s="136" t="s">
        <v>1062</v>
      </c>
      <c r="E281" s="136" t="s">
        <v>507</v>
      </c>
      <c r="F281" s="136" t="s">
        <v>508</v>
      </c>
      <c r="G281" s="137" t="s">
        <v>509</v>
      </c>
      <c r="H281" s="137" t="s">
        <v>510</v>
      </c>
      <c r="I281" s="9" t="s">
        <v>98</v>
      </c>
      <c r="J281" s="188">
        <v>15000000</v>
      </c>
      <c r="K281" s="138">
        <v>893714115.686</v>
      </c>
      <c r="L281" s="138">
        <v>114851674.445</v>
      </c>
      <c r="M281" s="138">
        <v>783331218.12</v>
      </c>
      <c r="N281" s="138">
        <v>14845749.43</v>
      </c>
      <c r="O281" s="138">
        <v>1898125.99</v>
      </c>
      <c r="P281" s="138">
        <v>12947623.44</v>
      </c>
      <c r="Q281" s="9" t="s">
        <v>322</v>
      </c>
      <c r="R281" s="9" t="s">
        <v>1235</v>
      </c>
      <c r="S281" s="9" t="s">
        <v>1344</v>
      </c>
      <c r="T281" s="9" t="s">
        <v>107</v>
      </c>
      <c r="U281" s="9" t="s">
        <v>1073</v>
      </c>
      <c r="V281" s="6"/>
    </row>
    <row r="282" spans="2:22" ht="13.5">
      <c r="B282" s="7">
        <v>278</v>
      </c>
      <c r="C282" s="9" t="s">
        <v>560</v>
      </c>
      <c r="D282" s="136" t="s">
        <v>1060</v>
      </c>
      <c r="E282" s="136" t="s">
        <v>907</v>
      </c>
      <c r="F282" s="136" t="s">
        <v>908</v>
      </c>
      <c r="G282" s="137" t="s">
        <v>909</v>
      </c>
      <c r="H282" s="137" t="s">
        <v>196</v>
      </c>
      <c r="I282" s="135" t="s">
        <v>557</v>
      </c>
      <c r="J282" s="187">
        <v>500000000</v>
      </c>
      <c r="K282" s="138" t="s">
        <v>97</v>
      </c>
      <c r="L282" s="138" t="s">
        <v>97</v>
      </c>
      <c r="M282" s="138">
        <v>8065698782.813</v>
      </c>
      <c r="N282" s="138" t="s">
        <v>97</v>
      </c>
      <c r="O282" s="138" t="s">
        <v>97</v>
      </c>
      <c r="P282" s="138">
        <v>133317335.253</v>
      </c>
      <c r="Q282" s="9" t="s">
        <v>103</v>
      </c>
      <c r="R282" s="9" t="s">
        <v>1312</v>
      </c>
      <c r="S282" s="9" t="s">
        <v>1071</v>
      </c>
      <c r="T282" s="9" t="s">
        <v>1172</v>
      </c>
      <c r="U282" s="9" t="s">
        <v>1074</v>
      </c>
      <c r="V282" s="6"/>
    </row>
    <row r="283" spans="2:22" ht="13.5">
      <c r="B283" s="7">
        <v>279</v>
      </c>
      <c r="C283" s="9" t="s">
        <v>560</v>
      </c>
      <c r="D283" s="136" t="s">
        <v>1062</v>
      </c>
      <c r="E283" s="136" t="s">
        <v>556</v>
      </c>
      <c r="F283" s="136" t="s">
        <v>558</v>
      </c>
      <c r="G283" s="137" t="s">
        <v>559</v>
      </c>
      <c r="H283" s="137" t="s">
        <v>196</v>
      </c>
      <c r="I283" s="9" t="s">
        <v>557</v>
      </c>
      <c r="J283" s="188">
        <v>93750000</v>
      </c>
      <c r="K283" s="138">
        <v>709081466.858</v>
      </c>
      <c r="L283" s="138" t="s">
        <v>97</v>
      </c>
      <c r="M283" s="138">
        <v>712653097.008</v>
      </c>
      <c r="N283" s="138">
        <v>11778761.908</v>
      </c>
      <c r="O283" s="138" t="s">
        <v>97</v>
      </c>
      <c r="P283" s="138">
        <v>11779390.033</v>
      </c>
      <c r="Q283" s="9" t="s">
        <v>322</v>
      </c>
      <c r="R283" s="9" t="s">
        <v>1235</v>
      </c>
      <c r="S283" s="9" t="s">
        <v>1344</v>
      </c>
      <c r="T283" s="9" t="s">
        <v>107</v>
      </c>
      <c r="U283" s="9" t="s">
        <v>1074</v>
      </c>
      <c r="V283" s="6"/>
    </row>
    <row r="284" spans="2:22" ht="13.5">
      <c r="B284" s="7">
        <v>280</v>
      </c>
      <c r="C284" s="9" t="s">
        <v>560</v>
      </c>
      <c r="D284" s="136" t="s">
        <v>1062</v>
      </c>
      <c r="E284" s="136" t="s">
        <v>77</v>
      </c>
      <c r="F284" s="136" t="s">
        <v>78</v>
      </c>
      <c r="G284" s="137" t="s">
        <v>79</v>
      </c>
      <c r="H284" s="137" t="s">
        <v>130</v>
      </c>
      <c r="I284" s="9" t="s">
        <v>98</v>
      </c>
      <c r="J284" s="188">
        <v>133000000</v>
      </c>
      <c r="K284" s="138" t="s">
        <v>97</v>
      </c>
      <c r="L284" s="138" t="s">
        <v>97</v>
      </c>
      <c r="M284" s="138">
        <v>8046500000</v>
      </c>
      <c r="N284" s="138" t="s">
        <v>97</v>
      </c>
      <c r="O284" s="138" t="s">
        <v>97</v>
      </c>
      <c r="P284" s="138">
        <v>133000000</v>
      </c>
      <c r="Q284" s="9" t="s">
        <v>1148</v>
      </c>
      <c r="R284" s="9" t="s">
        <v>1237</v>
      </c>
      <c r="S284" s="9" t="s">
        <v>1346</v>
      </c>
      <c r="T284" s="9" t="s">
        <v>1</v>
      </c>
      <c r="U284" s="9" t="s">
        <v>1074</v>
      </c>
      <c r="V284" s="6"/>
    </row>
    <row r="285" spans="2:22" ht="13.5">
      <c r="B285" s="7">
        <v>281</v>
      </c>
      <c r="C285" s="9" t="s">
        <v>910</v>
      </c>
      <c r="D285" s="136" t="s">
        <v>1060</v>
      </c>
      <c r="E285" s="136">
        <v>1201</v>
      </c>
      <c r="F285" s="136" t="s">
        <v>923</v>
      </c>
      <c r="G285" s="137" t="s">
        <v>924</v>
      </c>
      <c r="H285" s="137" t="s">
        <v>130</v>
      </c>
      <c r="I285" s="135" t="s">
        <v>574</v>
      </c>
      <c r="J285" s="187">
        <v>23997000</v>
      </c>
      <c r="K285" s="138">
        <v>25803457.982</v>
      </c>
      <c r="L285" s="138">
        <v>26661033.702</v>
      </c>
      <c r="M285" s="138" t="s">
        <v>97</v>
      </c>
      <c r="N285" s="138">
        <v>428628.87</v>
      </c>
      <c r="O285" s="138">
        <v>439215.945</v>
      </c>
      <c r="P285" s="138" t="s">
        <v>97</v>
      </c>
      <c r="Q285" s="9" t="s">
        <v>167</v>
      </c>
      <c r="R285" s="9" t="s">
        <v>1235</v>
      </c>
      <c r="S285" s="9" t="s">
        <v>1344</v>
      </c>
      <c r="T285" s="9" t="s">
        <v>166</v>
      </c>
      <c r="U285" s="9" t="s">
        <v>1074</v>
      </c>
      <c r="V285" s="6"/>
    </row>
    <row r="286" spans="2:22" ht="13.5">
      <c r="B286" s="7">
        <v>282</v>
      </c>
      <c r="C286" s="9" t="s">
        <v>910</v>
      </c>
      <c r="D286" s="136" t="s">
        <v>1060</v>
      </c>
      <c r="E286" s="136">
        <v>12003</v>
      </c>
      <c r="F286" s="136" t="s">
        <v>913</v>
      </c>
      <c r="G286" s="137" t="s">
        <v>914</v>
      </c>
      <c r="H286" s="137" t="s">
        <v>146</v>
      </c>
      <c r="I286" s="135" t="s">
        <v>574</v>
      </c>
      <c r="J286" s="187">
        <v>6585000</v>
      </c>
      <c r="K286" s="138">
        <v>35776276.639</v>
      </c>
      <c r="L286" s="138">
        <v>6721805.46</v>
      </c>
      <c r="M286" s="138">
        <v>29680266.851</v>
      </c>
      <c r="N286" s="138">
        <v>594290.31</v>
      </c>
      <c r="O286" s="138">
        <v>110874.91</v>
      </c>
      <c r="P286" s="138">
        <v>490582.923</v>
      </c>
      <c r="Q286" s="9" t="s">
        <v>915</v>
      </c>
      <c r="R286" s="9" t="s">
        <v>1235</v>
      </c>
      <c r="S286" s="9" t="s">
        <v>1344</v>
      </c>
      <c r="T286" s="9" t="s">
        <v>278</v>
      </c>
      <c r="U286" s="9" t="s">
        <v>1074</v>
      </c>
      <c r="V286" s="6"/>
    </row>
    <row r="287" spans="2:22" ht="13.5">
      <c r="B287" s="7">
        <v>283</v>
      </c>
      <c r="C287" s="9" t="s">
        <v>910</v>
      </c>
      <c r="D287" s="136" t="s">
        <v>1060</v>
      </c>
      <c r="E287" s="136">
        <v>12010</v>
      </c>
      <c r="F287" s="136" t="s">
        <v>925</v>
      </c>
      <c r="G287" s="137" t="s">
        <v>926</v>
      </c>
      <c r="H287" s="137" t="s">
        <v>116</v>
      </c>
      <c r="I287" s="135" t="s">
        <v>574</v>
      </c>
      <c r="J287" s="187">
        <v>8230000</v>
      </c>
      <c r="K287" s="138">
        <v>31596729.822</v>
      </c>
      <c r="L287" s="138">
        <v>31752626.668</v>
      </c>
      <c r="M287" s="138" t="s">
        <v>97</v>
      </c>
      <c r="N287" s="138">
        <v>524862.622</v>
      </c>
      <c r="O287" s="138">
        <v>524230.257</v>
      </c>
      <c r="P287" s="138" t="s">
        <v>97</v>
      </c>
      <c r="Q287" s="9" t="s">
        <v>167</v>
      </c>
      <c r="R287" s="9" t="s">
        <v>1235</v>
      </c>
      <c r="S287" s="9" t="s">
        <v>1344</v>
      </c>
      <c r="T287" s="9" t="s">
        <v>403</v>
      </c>
      <c r="U287" s="9" t="s">
        <v>1074</v>
      </c>
      <c r="V287" s="6"/>
    </row>
    <row r="288" spans="2:22" ht="13.5">
      <c r="B288" s="7">
        <v>284</v>
      </c>
      <c r="C288" s="9" t="s">
        <v>910</v>
      </c>
      <c r="D288" s="136" t="s">
        <v>1060</v>
      </c>
      <c r="E288" s="136">
        <v>12011</v>
      </c>
      <c r="F288" s="136" t="s">
        <v>927</v>
      </c>
      <c r="G288" s="137" t="s">
        <v>928</v>
      </c>
      <c r="H288" s="137" t="s">
        <v>929</v>
      </c>
      <c r="I288" s="135" t="s">
        <v>574</v>
      </c>
      <c r="J288" s="187">
        <v>5953000</v>
      </c>
      <c r="K288" s="138">
        <v>73537434.66</v>
      </c>
      <c r="L288" s="138">
        <v>51317135.473</v>
      </c>
      <c r="M288" s="138">
        <v>23970630.11</v>
      </c>
      <c r="N288" s="138">
        <v>1221552.071</v>
      </c>
      <c r="O288" s="138">
        <v>843911.138</v>
      </c>
      <c r="P288" s="138">
        <v>396208.762</v>
      </c>
      <c r="Q288" s="9" t="s">
        <v>167</v>
      </c>
      <c r="R288" s="9" t="s">
        <v>1235</v>
      </c>
      <c r="S288" s="9" t="s">
        <v>1344</v>
      </c>
      <c r="T288" s="9" t="s">
        <v>403</v>
      </c>
      <c r="U288" s="9" t="s">
        <v>1074</v>
      </c>
      <c r="V288" s="6"/>
    </row>
    <row r="289" spans="2:22" ht="13.5">
      <c r="B289" s="7">
        <v>285</v>
      </c>
      <c r="C289" s="9" t="s">
        <v>910</v>
      </c>
      <c r="D289" s="136" t="s">
        <v>1060</v>
      </c>
      <c r="E289" s="136">
        <v>12014</v>
      </c>
      <c r="F289" s="136" t="s">
        <v>933</v>
      </c>
      <c r="G289" s="137" t="s">
        <v>934</v>
      </c>
      <c r="H289" s="137" t="s">
        <v>146</v>
      </c>
      <c r="I289" s="135" t="s">
        <v>574</v>
      </c>
      <c r="J289" s="187">
        <v>12218000</v>
      </c>
      <c r="K289" s="138">
        <v>95419541.616</v>
      </c>
      <c r="L289" s="138">
        <v>54742455.448</v>
      </c>
      <c r="M289" s="138">
        <v>42723833.544</v>
      </c>
      <c r="N289" s="138">
        <v>1585042.22</v>
      </c>
      <c r="O289" s="138">
        <v>901101.278</v>
      </c>
      <c r="P289" s="138">
        <v>706179.067</v>
      </c>
      <c r="Q289" s="9" t="s">
        <v>167</v>
      </c>
      <c r="R289" s="9" t="s">
        <v>1235</v>
      </c>
      <c r="S289" s="9" t="s">
        <v>1344</v>
      </c>
      <c r="T289" s="9" t="s">
        <v>166</v>
      </c>
      <c r="U289" s="9" t="s">
        <v>1074</v>
      </c>
      <c r="V289" s="6"/>
    </row>
    <row r="290" spans="2:22" ht="13.5">
      <c r="B290" s="7">
        <v>286</v>
      </c>
      <c r="C290" s="9" t="s">
        <v>910</v>
      </c>
      <c r="D290" s="136" t="s">
        <v>1060</v>
      </c>
      <c r="E290" s="136">
        <v>13820060001</v>
      </c>
      <c r="F290" s="136" t="s">
        <v>911</v>
      </c>
      <c r="G290" s="137" t="s">
        <v>912</v>
      </c>
      <c r="H290" s="137" t="s">
        <v>196</v>
      </c>
      <c r="I290" s="135" t="s">
        <v>574</v>
      </c>
      <c r="J290" s="187">
        <v>1790500</v>
      </c>
      <c r="K290" s="138">
        <v>73997346.2</v>
      </c>
      <c r="L290" s="138">
        <v>8306127.194</v>
      </c>
      <c r="M290" s="138">
        <v>66965179.189</v>
      </c>
      <c r="N290" s="138">
        <v>1229191.797</v>
      </c>
      <c r="O290" s="138">
        <v>136985.608</v>
      </c>
      <c r="P290" s="138">
        <v>1106862.466</v>
      </c>
      <c r="Q290" s="9" t="s">
        <v>167</v>
      </c>
      <c r="R290" s="9" t="s">
        <v>1235</v>
      </c>
      <c r="S290" s="9" t="s">
        <v>1344</v>
      </c>
      <c r="T290" s="9" t="s">
        <v>166</v>
      </c>
      <c r="U290" s="9" t="s">
        <v>1074</v>
      </c>
      <c r="V290" s="6"/>
    </row>
    <row r="291" spans="2:22" ht="13.5">
      <c r="B291" s="7">
        <v>287</v>
      </c>
      <c r="C291" s="9" t="s">
        <v>910</v>
      </c>
      <c r="D291" s="136" t="s">
        <v>1060</v>
      </c>
      <c r="E291" s="136" t="s">
        <v>916</v>
      </c>
      <c r="F291" s="136" t="s">
        <v>917</v>
      </c>
      <c r="G291" s="137" t="s">
        <v>918</v>
      </c>
      <c r="H291" s="137" t="s">
        <v>919</v>
      </c>
      <c r="I291" s="135" t="s">
        <v>574</v>
      </c>
      <c r="J291" s="187">
        <v>6180000</v>
      </c>
      <c r="K291" s="138">
        <v>126645114.596</v>
      </c>
      <c r="L291" s="138">
        <v>37608371.346</v>
      </c>
      <c r="M291" s="138">
        <v>91354187.853</v>
      </c>
      <c r="N291" s="138">
        <v>2103739.445</v>
      </c>
      <c r="O291" s="138">
        <v>619969.828</v>
      </c>
      <c r="P291" s="138">
        <v>1509986.576</v>
      </c>
      <c r="Q291" s="9" t="s">
        <v>213</v>
      </c>
      <c r="R291" s="9" t="s">
        <v>1235</v>
      </c>
      <c r="S291" s="9" t="s">
        <v>1344</v>
      </c>
      <c r="T291" s="9" t="s">
        <v>200</v>
      </c>
      <c r="U291" s="9" t="s">
        <v>1074</v>
      </c>
      <c r="V291" s="6"/>
    </row>
    <row r="292" spans="2:22" ht="13.5">
      <c r="B292" s="7">
        <v>288</v>
      </c>
      <c r="C292" s="9" t="s">
        <v>910</v>
      </c>
      <c r="D292" s="136" t="s">
        <v>1060</v>
      </c>
      <c r="E292" s="136" t="s">
        <v>920</v>
      </c>
      <c r="F292" s="136" t="s">
        <v>921</v>
      </c>
      <c r="G292" s="137" t="s">
        <v>922</v>
      </c>
      <c r="H292" s="137" t="s">
        <v>130</v>
      </c>
      <c r="I292" s="135" t="s">
        <v>574</v>
      </c>
      <c r="J292" s="187">
        <v>8508000</v>
      </c>
      <c r="K292" s="138">
        <v>24496340.973</v>
      </c>
      <c r="L292" s="138">
        <v>25295851.099</v>
      </c>
      <c r="M292" s="138" t="s">
        <v>97</v>
      </c>
      <c r="N292" s="138">
        <v>406915.963</v>
      </c>
      <c r="O292" s="138">
        <v>414890.128</v>
      </c>
      <c r="P292" s="138" t="s">
        <v>97</v>
      </c>
      <c r="Q292" s="9" t="s">
        <v>167</v>
      </c>
      <c r="R292" s="9" t="s">
        <v>1235</v>
      </c>
      <c r="S292" s="9" t="s">
        <v>1344</v>
      </c>
      <c r="T292" s="9" t="s">
        <v>166</v>
      </c>
      <c r="U292" s="9" t="s">
        <v>1074</v>
      </c>
      <c r="V292" s="6"/>
    </row>
    <row r="293" spans="2:22" ht="13.5">
      <c r="B293" s="7">
        <v>289</v>
      </c>
      <c r="C293" s="9" t="s">
        <v>910</v>
      </c>
      <c r="D293" s="136" t="s">
        <v>1060</v>
      </c>
      <c r="E293" s="136" t="s">
        <v>930</v>
      </c>
      <c r="F293" s="136" t="s">
        <v>931</v>
      </c>
      <c r="G293" s="137" t="s">
        <v>932</v>
      </c>
      <c r="H293" s="137" t="s">
        <v>204</v>
      </c>
      <c r="I293" s="135" t="s">
        <v>574</v>
      </c>
      <c r="J293" s="187">
        <v>5190000</v>
      </c>
      <c r="K293" s="138">
        <v>53543385.605</v>
      </c>
      <c r="L293" s="138">
        <v>29189333.358</v>
      </c>
      <c r="M293" s="138">
        <v>25496481.308</v>
      </c>
      <c r="N293" s="138">
        <v>889425.01</v>
      </c>
      <c r="O293" s="138">
        <v>481861.361</v>
      </c>
      <c r="P293" s="138">
        <v>421429.443</v>
      </c>
      <c r="Q293" s="9" t="s">
        <v>167</v>
      </c>
      <c r="R293" s="9" t="s">
        <v>1235</v>
      </c>
      <c r="S293" s="9" t="s">
        <v>1344</v>
      </c>
      <c r="T293" s="9" t="s">
        <v>270</v>
      </c>
      <c r="U293" s="9" t="s">
        <v>1074</v>
      </c>
      <c r="V293" s="6"/>
    </row>
    <row r="294" spans="2:22" ht="13.5">
      <c r="B294" s="7">
        <v>290</v>
      </c>
      <c r="C294" s="9" t="s">
        <v>564</v>
      </c>
      <c r="D294" s="136" t="s">
        <v>1062</v>
      </c>
      <c r="E294" s="136">
        <v>12620010003</v>
      </c>
      <c r="F294" s="136" t="s">
        <v>562</v>
      </c>
      <c r="G294" s="137" t="s">
        <v>563</v>
      </c>
      <c r="H294" s="137" t="s">
        <v>116</v>
      </c>
      <c r="I294" s="9" t="s">
        <v>561</v>
      </c>
      <c r="J294" s="188">
        <v>220380000</v>
      </c>
      <c r="K294" s="138">
        <v>3612098341.91</v>
      </c>
      <c r="L294" s="138" t="s">
        <v>97</v>
      </c>
      <c r="M294" s="138">
        <v>3630148249.997</v>
      </c>
      <c r="N294" s="138">
        <v>60001633.587</v>
      </c>
      <c r="O294" s="138" t="s">
        <v>97</v>
      </c>
      <c r="P294" s="138">
        <v>60002450.413</v>
      </c>
      <c r="Q294" s="9" t="s">
        <v>138</v>
      </c>
      <c r="R294" s="9" t="s">
        <v>1235</v>
      </c>
      <c r="S294" s="9" t="s">
        <v>1344</v>
      </c>
      <c r="T294" s="9" t="s">
        <v>112</v>
      </c>
      <c r="U294" s="9" t="s">
        <v>1074</v>
      </c>
      <c r="V294" s="6"/>
    </row>
    <row r="295" spans="2:22" ht="13.5">
      <c r="B295" s="7">
        <v>291</v>
      </c>
      <c r="C295" s="9" t="s">
        <v>564</v>
      </c>
      <c r="D295" s="136" t="s">
        <v>1062</v>
      </c>
      <c r="E295" s="136">
        <v>12620010004</v>
      </c>
      <c r="F295" s="136" t="s">
        <v>565</v>
      </c>
      <c r="G295" s="137" t="s">
        <v>563</v>
      </c>
      <c r="H295" s="137" t="s">
        <v>116</v>
      </c>
      <c r="I295" s="9" t="s">
        <v>561</v>
      </c>
      <c r="J295" s="188">
        <v>183650000</v>
      </c>
      <c r="K295" s="138">
        <v>3010081951.591</v>
      </c>
      <c r="L295" s="138" t="s">
        <v>97</v>
      </c>
      <c r="M295" s="138">
        <v>3025123541.664</v>
      </c>
      <c r="N295" s="138">
        <v>50001361.322</v>
      </c>
      <c r="O295" s="138" t="s">
        <v>97</v>
      </c>
      <c r="P295" s="138">
        <v>50002042.011</v>
      </c>
      <c r="Q295" s="9" t="s">
        <v>138</v>
      </c>
      <c r="R295" s="9" t="s">
        <v>1235</v>
      </c>
      <c r="S295" s="9" t="s">
        <v>1344</v>
      </c>
      <c r="T295" s="9" t="s">
        <v>136</v>
      </c>
      <c r="U295" s="9" t="s">
        <v>1074</v>
      </c>
      <c r="V295" s="6"/>
    </row>
    <row r="296" spans="2:22" ht="13.5">
      <c r="B296" s="7">
        <v>292</v>
      </c>
      <c r="C296" s="9" t="s">
        <v>564</v>
      </c>
      <c r="D296" s="136" t="s">
        <v>1062</v>
      </c>
      <c r="E296" s="136">
        <v>12620010005</v>
      </c>
      <c r="F296" s="136" t="s">
        <v>566</v>
      </c>
      <c r="G296" s="137" t="s">
        <v>563</v>
      </c>
      <c r="H296" s="137" t="s">
        <v>116</v>
      </c>
      <c r="I296" s="9" t="s">
        <v>561</v>
      </c>
      <c r="J296" s="188">
        <v>73460000</v>
      </c>
      <c r="K296" s="138">
        <v>1204032780.637</v>
      </c>
      <c r="L296" s="138" t="s">
        <v>97</v>
      </c>
      <c r="M296" s="138">
        <v>1210049416.666</v>
      </c>
      <c r="N296" s="138">
        <v>20000544.529</v>
      </c>
      <c r="O296" s="138" t="s">
        <v>97</v>
      </c>
      <c r="P296" s="138">
        <v>20000816.804</v>
      </c>
      <c r="Q296" s="9" t="s">
        <v>292</v>
      </c>
      <c r="R296" s="9" t="s">
        <v>1235</v>
      </c>
      <c r="S296" s="9" t="s">
        <v>1344</v>
      </c>
      <c r="T296" s="9" t="s">
        <v>205</v>
      </c>
      <c r="U296" s="9" t="s">
        <v>1074</v>
      </c>
      <c r="V296" s="6"/>
    </row>
    <row r="297" spans="2:22" ht="13.5">
      <c r="B297" s="7">
        <v>293</v>
      </c>
      <c r="C297" s="9" t="s">
        <v>564</v>
      </c>
      <c r="D297" s="136" t="s">
        <v>1062</v>
      </c>
      <c r="E297" s="136">
        <v>12620010006</v>
      </c>
      <c r="F297" s="136" t="s">
        <v>567</v>
      </c>
      <c r="G297" s="137" t="s">
        <v>563</v>
      </c>
      <c r="H297" s="137" t="s">
        <v>116</v>
      </c>
      <c r="I297" s="9" t="s">
        <v>561</v>
      </c>
      <c r="J297" s="188">
        <v>146920000</v>
      </c>
      <c r="K297" s="138">
        <v>2408065561.273</v>
      </c>
      <c r="L297" s="138" t="s">
        <v>97</v>
      </c>
      <c r="M297" s="138">
        <v>2420098833.331</v>
      </c>
      <c r="N297" s="138">
        <v>40001089.058</v>
      </c>
      <c r="O297" s="138" t="s">
        <v>97</v>
      </c>
      <c r="P297" s="138">
        <v>40001633.609</v>
      </c>
      <c r="Q297" s="9" t="s">
        <v>1144</v>
      </c>
      <c r="R297" s="9" t="s">
        <v>1235</v>
      </c>
      <c r="S297" s="9" t="s">
        <v>1344</v>
      </c>
      <c r="T297" s="9" t="s">
        <v>205</v>
      </c>
      <c r="U297" s="9" t="s">
        <v>1074</v>
      </c>
      <c r="V297" s="6"/>
    </row>
    <row r="298" spans="2:22" ht="13.5">
      <c r="B298" s="7">
        <v>294</v>
      </c>
      <c r="C298" s="9" t="s">
        <v>564</v>
      </c>
      <c r="D298" s="136" t="s">
        <v>1062</v>
      </c>
      <c r="E298" s="136">
        <v>12620010007</v>
      </c>
      <c r="F298" s="136" t="s">
        <v>568</v>
      </c>
      <c r="G298" s="137" t="s">
        <v>563</v>
      </c>
      <c r="H298" s="137" t="s">
        <v>116</v>
      </c>
      <c r="I298" s="9" t="s">
        <v>561</v>
      </c>
      <c r="J298" s="188">
        <v>202015000</v>
      </c>
      <c r="K298" s="138">
        <v>3311090146.751</v>
      </c>
      <c r="L298" s="138" t="s">
        <v>97</v>
      </c>
      <c r="M298" s="138">
        <v>3327635895.83</v>
      </c>
      <c r="N298" s="138">
        <v>55001497.454</v>
      </c>
      <c r="O298" s="138" t="s">
        <v>97</v>
      </c>
      <c r="P298" s="138">
        <v>55002246.212</v>
      </c>
      <c r="Q298" s="9" t="s">
        <v>138</v>
      </c>
      <c r="R298" s="9" t="s">
        <v>1235</v>
      </c>
      <c r="S298" s="9" t="s">
        <v>1344</v>
      </c>
      <c r="T298" s="9" t="s">
        <v>112</v>
      </c>
      <c r="U298" s="9" t="s">
        <v>1074</v>
      </c>
      <c r="V298" s="6"/>
    </row>
    <row r="299" spans="2:22" ht="13.5">
      <c r="B299" s="7">
        <v>295</v>
      </c>
      <c r="C299" s="9" t="s">
        <v>564</v>
      </c>
      <c r="D299" s="136" t="s">
        <v>1062</v>
      </c>
      <c r="E299" s="136">
        <v>12620010008</v>
      </c>
      <c r="F299" s="136" t="s">
        <v>569</v>
      </c>
      <c r="G299" s="137" t="s">
        <v>563</v>
      </c>
      <c r="H299" s="137" t="s">
        <v>116</v>
      </c>
      <c r="I299" s="9" t="s">
        <v>561</v>
      </c>
      <c r="J299" s="188">
        <v>146920000</v>
      </c>
      <c r="K299" s="138">
        <v>2408065561.273</v>
      </c>
      <c r="L299" s="138" t="s">
        <v>97</v>
      </c>
      <c r="M299" s="138">
        <v>2420098833.331</v>
      </c>
      <c r="N299" s="138">
        <v>40001089.058</v>
      </c>
      <c r="O299" s="138" t="s">
        <v>97</v>
      </c>
      <c r="P299" s="138">
        <v>40001633.609</v>
      </c>
      <c r="Q299" s="9" t="s">
        <v>138</v>
      </c>
      <c r="R299" s="9" t="s">
        <v>1235</v>
      </c>
      <c r="S299" s="9" t="s">
        <v>1344</v>
      </c>
      <c r="T299" s="9" t="s">
        <v>112</v>
      </c>
      <c r="U299" s="9" t="s">
        <v>1074</v>
      </c>
      <c r="V299" s="6"/>
    </row>
    <row r="300" spans="2:22" ht="13.5">
      <c r="B300" s="7">
        <v>296</v>
      </c>
      <c r="C300" s="9" t="s">
        <v>935</v>
      </c>
      <c r="D300" s="136" t="s">
        <v>1060</v>
      </c>
      <c r="E300" s="136">
        <v>10756</v>
      </c>
      <c r="F300" s="136" t="s">
        <v>938</v>
      </c>
      <c r="G300" s="137" t="s">
        <v>939</v>
      </c>
      <c r="H300" s="137" t="s">
        <v>940</v>
      </c>
      <c r="I300" s="135" t="s">
        <v>576</v>
      </c>
      <c r="J300" s="187">
        <v>6500000</v>
      </c>
      <c r="K300" s="138">
        <v>421554938.871</v>
      </c>
      <c r="L300" s="138">
        <v>291173989.547</v>
      </c>
      <c r="M300" s="138">
        <v>169098947.391</v>
      </c>
      <c r="N300" s="138">
        <v>7002573.735</v>
      </c>
      <c r="O300" s="138">
        <v>4801286.001</v>
      </c>
      <c r="P300" s="138">
        <v>2795023.924</v>
      </c>
      <c r="Q300" s="9" t="s">
        <v>167</v>
      </c>
      <c r="R300" s="9" t="s">
        <v>1235</v>
      </c>
      <c r="S300" s="9" t="s">
        <v>1344</v>
      </c>
      <c r="T300" s="9" t="s">
        <v>205</v>
      </c>
      <c r="U300" s="9" t="s">
        <v>1074</v>
      </c>
      <c r="V300" s="6"/>
    </row>
    <row r="301" spans="2:22" ht="13.5">
      <c r="B301" s="7">
        <v>297</v>
      </c>
      <c r="C301" s="9" t="s">
        <v>935</v>
      </c>
      <c r="D301" s="136" t="s">
        <v>1060</v>
      </c>
      <c r="E301" s="136">
        <v>10762</v>
      </c>
      <c r="F301" s="136" t="s">
        <v>941</v>
      </c>
      <c r="G301" s="137" t="s">
        <v>942</v>
      </c>
      <c r="H301" s="137" t="s">
        <v>1146</v>
      </c>
      <c r="I301" s="135" t="s">
        <v>576</v>
      </c>
      <c r="J301" s="187">
        <v>60000000</v>
      </c>
      <c r="K301" s="138">
        <v>1644859649.928</v>
      </c>
      <c r="L301" s="138">
        <v>1763853772.559</v>
      </c>
      <c r="M301" s="138" t="s">
        <v>97</v>
      </c>
      <c r="N301" s="138">
        <v>27323249.999</v>
      </c>
      <c r="O301" s="138">
        <v>29042250.016</v>
      </c>
      <c r="P301" s="138" t="s">
        <v>97</v>
      </c>
      <c r="Q301" s="9" t="s">
        <v>1147</v>
      </c>
      <c r="R301" s="9" t="s">
        <v>1237</v>
      </c>
      <c r="S301" s="9" t="s">
        <v>1341</v>
      </c>
      <c r="T301" s="9" t="s">
        <v>209</v>
      </c>
      <c r="U301" s="9" t="s">
        <v>1074</v>
      </c>
      <c r="V301" s="6"/>
    </row>
    <row r="302" spans="2:22" ht="13.5">
      <c r="B302" s="7">
        <v>298</v>
      </c>
      <c r="C302" s="9" t="s">
        <v>935</v>
      </c>
      <c r="D302" s="136" t="s">
        <v>1060</v>
      </c>
      <c r="E302" s="136">
        <v>10763</v>
      </c>
      <c r="F302" s="136" t="s">
        <v>946</v>
      </c>
      <c r="G302" s="137" t="s">
        <v>947</v>
      </c>
      <c r="H302" s="137" t="s">
        <v>948</v>
      </c>
      <c r="I302" s="135" t="s">
        <v>576</v>
      </c>
      <c r="J302" s="187">
        <v>80000000</v>
      </c>
      <c r="K302" s="138">
        <v>6579438599.711</v>
      </c>
      <c r="L302" s="138">
        <v>2415563150.442</v>
      </c>
      <c r="M302" s="138">
        <v>4830683003.723</v>
      </c>
      <c r="N302" s="138">
        <v>109292999.995</v>
      </c>
      <c r="O302" s="138">
        <v>39746000.007</v>
      </c>
      <c r="P302" s="138">
        <v>79846000.062</v>
      </c>
      <c r="Q302" s="9" t="s">
        <v>213</v>
      </c>
      <c r="R302" s="9" t="s">
        <v>1237</v>
      </c>
      <c r="S302" s="9" t="s">
        <v>1341</v>
      </c>
      <c r="T302" s="9" t="s">
        <v>209</v>
      </c>
      <c r="U302" s="9" t="s">
        <v>1074</v>
      </c>
      <c r="V302" s="6"/>
    </row>
    <row r="303" spans="2:22" ht="13.5">
      <c r="B303" s="7">
        <v>299</v>
      </c>
      <c r="C303" s="9" t="s">
        <v>935</v>
      </c>
      <c r="D303" s="136" t="s">
        <v>1060</v>
      </c>
      <c r="E303" s="136">
        <v>10764</v>
      </c>
      <c r="F303" s="136" t="s">
        <v>1174</v>
      </c>
      <c r="G303" s="137" t="s">
        <v>1175</v>
      </c>
      <c r="H303" s="137" t="s">
        <v>304</v>
      </c>
      <c r="I303" s="135" t="s">
        <v>576</v>
      </c>
      <c r="J303" s="187">
        <v>35000000</v>
      </c>
      <c r="K303" s="138" t="s">
        <v>97</v>
      </c>
      <c r="L303" s="138">
        <v>2087779635.045</v>
      </c>
      <c r="M303" s="138">
        <v>2113423814.129</v>
      </c>
      <c r="N303" s="138" t="s">
        <v>97</v>
      </c>
      <c r="O303" s="138">
        <v>34446124.98</v>
      </c>
      <c r="P303" s="138">
        <v>34932625.027</v>
      </c>
      <c r="Q303" s="9" t="s">
        <v>103</v>
      </c>
      <c r="R303" s="9" t="s">
        <v>1312</v>
      </c>
      <c r="S303" s="9" t="s">
        <v>1071</v>
      </c>
      <c r="T303" s="9" t="s">
        <v>1172</v>
      </c>
      <c r="U303" s="9" t="s">
        <v>1074</v>
      </c>
      <c r="V303" s="6"/>
    </row>
    <row r="304" spans="2:22" ht="13.5">
      <c r="B304" s="7">
        <v>300</v>
      </c>
      <c r="C304" s="9" t="s">
        <v>935</v>
      </c>
      <c r="D304" s="136" t="s">
        <v>1060</v>
      </c>
      <c r="E304" s="136">
        <v>13920020004</v>
      </c>
      <c r="F304" s="136" t="s">
        <v>936</v>
      </c>
      <c r="G304" s="137" t="s">
        <v>937</v>
      </c>
      <c r="H304" s="137" t="s">
        <v>39</v>
      </c>
      <c r="I304" s="135" t="s">
        <v>576</v>
      </c>
      <c r="J304" s="187">
        <v>1350000</v>
      </c>
      <c r="K304" s="138">
        <v>28069091.297</v>
      </c>
      <c r="L304" s="138">
        <v>24724541.695</v>
      </c>
      <c r="M304" s="138">
        <v>5849420.912</v>
      </c>
      <c r="N304" s="138">
        <v>466263.975</v>
      </c>
      <c r="O304" s="138">
        <v>407692.995</v>
      </c>
      <c r="P304" s="138">
        <v>96684.643</v>
      </c>
      <c r="Q304" s="9" t="s">
        <v>113</v>
      </c>
      <c r="R304" s="9" t="s">
        <v>1235</v>
      </c>
      <c r="S304" s="9" t="s">
        <v>1344</v>
      </c>
      <c r="T304" s="9" t="s">
        <v>188</v>
      </c>
      <c r="U304" s="9" t="s">
        <v>1074</v>
      </c>
      <c r="V304" s="6"/>
    </row>
    <row r="305" spans="2:22" ht="13.5">
      <c r="B305" s="7">
        <v>301</v>
      </c>
      <c r="C305" s="9" t="s">
        <v>935</v>
      </c>
      <c r="D305" s="136" t="s">
        <v>1060</v>
      </c>
      <c r="E305" s="136" t="s">
        <v>943</v>
      </c>
      <c r="F305" s="136" t="s">
        <v>944</v>
      </c>
      <c r="G305" s="137" t="s">
        <v>942</v>
      </c>
      <c r="H305" s="137" t="s">
        <v>945</v>
      </c>
      <c r="I305" s="135" t="s">
        <v>576</v>
      </c>
      <c r="J305" s="187">
        <v>4500000</v>
      </c>
      <c r="K305" s="138">
        <v>83101708.891</v>
      </c>
      <c r="L305" s="138" t="s">
        <v>97</v>
      </c>
      <c r="M305" s="138">
        <v>91521033.285</v>
      </c>
      <c r="N305" s="138">
        <v>1380427.058</v>
      </c>
      <c r="O305" s="138" t="s">
        <v>97</v>
      </c>
      <c r="P305" s="138">
        <v>1512744.352</v>
      </c>
      <c r="Q305" s="9" t="s">
        <v>1147</v>
      </c>
      <c r="R305" s="9" t="s">
        <v>1235</v>
      </c>
      <c r="S305" s="9" t="s">
        <v>1344</v>
      </c>
      <c r="T305" s="9" t="s">
        <v>188</v>
      </c>
      <c r="U305" s="9" t="s">
        <v>1074</v>
      </c>
      <c r="V305" s="6"/>
    </row>
    <row r="306" spans="2:22" ht="13.5">
      <c r="B306" s="7">
        <v>302</v>
      </c>
      <c r="C306" s="9" t="s">
        <v>935</v>
      </c>
      <c r="D306" s="136" t="s">
        <v>1060</v>
      </c>
      <c r="E306" s="136" t="s">
        <v>949</v>
      </c>
      <c r="F306" s="136" t="s">
        <v>950</v>
      </c>
      <c r="G306" s="137" t="s">
        <v>854</v>
      </c>
      <c r="H306" s="137" t="s">
        <v>316</v>
      </c>
      <c r="I306" s="135" t="s">
        <v>98</v>
      </c>
      <c r="J306" s="187">
        <v>50000000</v>
      </c>
      <c r="K306" s="138">
        <v>3010000000</v>
      </c>
      <c r="L306" s="138">
        <v>909300000</v>
      </c>
      <c r="M306" s="138">
        <v>2117500000</v>
      </c>
      <c r="N306" s="138">
        <v>50000000</v>
      </c>
      <c r="O306" s="138">
        <v>15000000</v>
      </c>
      <c r="P306" s="138">
        <v>35000000</v>
      </c>
      <c r="Q306" s="9" t="s">
        <v>1145</v>
      </c>
      <c r="R306" s="9" t="s">
        <v>1237</v>
      </c>
      <c r="S306" s="9" t="s">
        <v>1341</v>
      </c>
      <c r="T306" s="9" t="s">
        <v>209</v>
      </c>
      <c r="U306" s="9" t="s">
        <v>1074</v>
      </c>
      <c r="V306" s="6"/>
    </row>
    <row r="307" spans="2:22" ht="13.5">
      <c r="B307" s="7">
        <v>303</v>
      </c>
      <c r="C307" s="9" t="s">
        <v>935</v>
      </c>
      <c r="D307" s="136" t="s">
        <v>1060</v>
      </c>
      <c r="E307" s="136" t="s">
        <v>951</v>
      </c>
      <c r="F307" s="136" t="s">
        <v>952</v>
      </c>
      <c r="G307" s="137" t="s">
        <v>953</v>
      </c>
      <c r="H307" s="137" t="s">
        <v>954</v>
      </c>
      <c r="I307" s="135" t="s">
        <v>576</v>
      </c>
      <c r="J307" s="187">
        <v>5785013</v>
      </c>
      <c r="K307" s="138">
        <v>330315341.69</v>
      </c>
      <c r="L307" s="138">
        <v>52798082.684</v>
      </c>
      <c r="M307" s="138">
        <v>310258941.596</v>
      </c>
      <c r="N307" s="138">
        <v>5486965.809</v>
      </c>
      <c r="O307" s="138">
        <v>870608.998</v>
      </c>
      <c r="P307" s="138">
        <v>5128246.969</v>
      </c>
      <c r="Q307" s="9" t="s">
        <v>1145</v>
      </c>
      <c r="R307" s="9" t="s">
        <v>1235</v>
      </c>
      <c r="S307" s="9" t="s">
        <v>1344</v>
      </c>
      <c r="T307" s="9" t="s">
        <v>200</v>
      </c>
      <c r="U307" s="9" t="s">
        <v>1074</v>
      </c>
      <c r="V307" s="6"/>
    </row>
    <row r="308" spans="2:22" ht="13.5">
      <c r="B308" s="7">
        <v>304</v>
      </c>
      <c r="C308" s="9" t="s">
        <v>935</v>
      </c>
      <c r="D308" s="136" t="s">
        <v>1060</v>
      </c>
      <c r="E308" s="136" t="s">
        <v>955</v>
      </c>
      <c r="F308" s="136" t="s">
        <v>956</v>
      </c>
      <c r="G308" s="137" t="s">
        <v>957</v>
      </c>
      <c r="H308" s="137" t="s">
        <v>282</v>
      </c>
      <c r="I308" s="135" t="s">
        <v>576</v>
      </c>
      <c r="J308" s="187">
        <v>10000000</v>
      </c>
      <c r="K308" s="138">
        <v>1085509116.003</v>
      </c>
      <c r="L308" s="138" t="s">
        <v>97</v>
      </c>
      <c r="M308" s="138">
        <v>1195485836.122</v>
      </c>
      <c r="N308" s="138">
        <v>18031712.89</v>
      </c>
      <c r="O308" s="138" t="s">
        <v>97</v>
      </c>
      <c r="P308" s="138">
        <v>19760096.465</v>
      </c>
      <c r="Q308" s="9" t="s">
        <v>1218</v>
      </c>
      <c r="R308" s="9" t="s">
        <v>1235</v>
      </c>
      <c r="S308" s="9" t="s">
        <v>1344</v>
      </c>
      <c r="T308" s="9" t="s">
        <v>174</v>
      </c>
      <c r="U308" s="9" t="s">
        <v>1074</v>
      </c>
      <c r="V308" s="6"/>
    </row>
    <row r="309" spans="1:22" ht="13.5">
      <c r="A309" s="6">
        <f>308-295</f>
        <v>13</v>
      </c>
      <c r="B309" s="7">
        <v>305</v>
      </c>
      <c r="C309" s="9" t="s">
        <v>935</v>
      </c>
      <c r="D309" s="136" t="s">
        <v>1060</v>
      </c>
      <c r="E309" s="136" t="s">
        <v>958</v>
      </c>
      <c r="F309" s="136" t="s">
        <v>959</v>
      </c>
      <c r="G309" s="137" t="s">
        <v>960</v>
      </c>
      <c r="H309" s="137" t="s">
        <v>235</v>
      </c>
      <c r="I309" s="135" t="s">
        <v>576</v>
      </c>
      <c r="J309" s="187">
        <v>1543801</v>
      </c>
      <c r="K309" s="138">
        <v>38802348.799</v>
      </c>
      <c r="L309" s="138" t="s">
        <v>97</v>
      </c>
      <c r="M309" s="138">
        <v>42733550.289</v>
      </c>
      <c r="N309" s="138">
        <v>644557.289</v>
      </c>
      <c r="O309" s="138" t="s">
        <v>97</v>
      </c>
      <c r="P309" s="138">
        <v>706339.674</v>
      </c>
      <c r="Q309" s="9" t="s">
        <v>213</v>
      </c>
      <c r="R309" s="9" t="s">
        <v>1235</v>
      </c>
      <c r="S309" s="9" t="s">
        <v>1344</v>
      </c>
      <c r="T309" s="9" t="s">
        <v>200</v>
      </c>
      <c r="U309" s="9" t="s">
        <v>1074</v>
      </c>
      <c r="V309" s="6"/>
    </row>
    <row r="310" spans="2:22" ht="13.5">
      <c r="B310" s="7">
        <v>306</v>
      </c>
      <c r="C310" s="9" t="s">
        <v>935</v>
      </c>
      <c r="D310" s="136" t="s">
        <v>1060</v>
      </c>
      <c r="E310" s="136" t="s">
        <v>961</v>
      </c>
      <c r="F310" s="136" t="s">
        <v>962</v>
      </c>
      <c r="G310" s="137" t="s">
        <v>963</v>
      </c>
      <c r="H310" s="137" t="s">
        <v>39</v>
      </c>
      <c r="I310" s="135" t="s">
        <v>576</v>
      </c>
      <c r="J310" s="187">
        <v>446615</v>
      </c>
      <c r="K310" s="138">
        <v>17479704.185</v>
      </c>
      <c r="L310" s="138">
        <v>6735961.851</v>
      </c>
      <c r="M310" s="138">
        <v>12422340.463</v>
      </c>
      <c r="N310" s="138">
        <v>290360.535</v>
      </c>
      <c r="O310" s="138">
        <v>111072.007</v>
      </c>
      <c r="P310" s="138">
        <v>205327.942</v>
      </c>
      <c r="Q310" s="9" t="s">
        <v>1218</v>
      </c>
      <c r="R310" s="9" t="s">
        <v>1235</v>
      </c>
      <c r="S310" s="9" t="s">
        <v>1344</v>
      </c>
      <c r="T310" s="9" t="s">
        <v>403</v>
      </c>
      <c r="U310" s="9" t="s">
        <v>1074</v>
      </c>
      <c r="V310" s="6"/>
    </row>
    <row r="311" spans="2:22" ht="13.5">
      <c r="B311" s="7">
        <v>307</v>
      </c>
      <c r="C311" s="9" t="s">
        <v>935</v>
      </c>
      <c r="D311" s="136" t="s">
        <v>1060</v>
      </c>
      <c r="E311" s="136" t="s">
        <v>964</v>
      </c>
      <c r="F311" s="136" t="s">
        <v>965</v>
      </c>
      <c r="G311" s="137" t="s">
        <v>966</v>
      </c>
      <c r="H311" s="137" t="s">
        <v>967</v>
      </c>
      <c r="I311" s="135" t="s">
        <v>576</v>
      </c>
      <c r="J311" s="187">
        <v>1500000</v>
      </c>
      <c r="K311" s="138">
        <v>128770688.785</v>
      </c>
      <c r="L311" s="138">
        <v>1183487.385</v>
      </c>
      <c r="M311" s="138">
        <v>140617187.264</v>
      </c>
      <c r="N311" s="138">
        <v>2139047.986</v>
      </c>
      <c r="O311" s="138">
        <v>19515.003</v>
      </c>
      <c r="P311" s="138">
        <v>2324251.029</v>
      </c>
      <c r="Q311" s="9" t="s">
        <v>189</v>
      </c>
      <c r="R311" s="9" t="s">
        <v>1235</v>
      </c>
      <c r="S311" s="9" t="s">
        <v>1344</v>
      </c>
      <c r="T311" s="9" t="s">
        <v>188</v>
      </c>
      <c r="U311" s="9" t="s">
        <v>1074</v>
      </c>
      <c r="V311" s="6"/>
    </row>
    <row r="312" spans="2:22" ht="13.5">
      <c r="B312" s="7">
        <v>308</v>
      </c>
      <c r="C312" s="9" t="s">
        <v>935</v>
      </c>
      <c r="D312" s="136" t="s">
        <v>1060</v>
      </c>
      <c r="E312" s="136" t="s">
        <v>968</v>
      </c>
      <c r="F312" s="136" t="s">
        <v>969</v>
      </c>
      <c r="G312" s="137" t="s">
        <v>358</v>
      </c>
      <c r="H312" s="137" t="s">
        <v>251</v>
      </c>
      <c r="I312" s="135" t="s">
        <v>576</v>
      </c>
      <c r="J312" s="187">
        <v>12400000</v>
      </c>
      <c r="K312" s="138">
        <v>1099393047.336</v>
      </c>
      <c r="L312" s="138">
        <v>36968219.44</v>
      </c>
      <c r="M312" s="138">
        <v>1171689705.664</v>
      </c>
      <c r="N312" s="138">
        <v>18262342.979</v>
      </c>
      <c r="O312" s="138">
        <v>613420.56</v>
      </c>
      <c r="P312" s="138">
        <v>19366771.994</v>
      </c>
      <c r="Q312" s="9" t="s">
        <v>1217</v>
      </c>
      <c r="R312" s="9" t="s">
        <v>1235</v>
      </c>
      <c r="S312" s="9" t="s">
        <v>1344</v>
      </c>
      <c r="T312" s="9" t="s">
        <v>200</v>
      </c>
      <c r="U312" s="9" t="s">
        <v>1074</v>
      </c>
      <c r="V312" s="6"/>
    </row>
    <row r="313" spans="2:22" ht="13.5">
      <c r="B313" s="7">
        <v>309</v>
      </c>
      <c r="C313" s="9" t="s">
        <v>763</v>
      </c>
      <c r="D313" s="136" t="s">
        <v>1060</v>
      </c>
      <c r="E313" s="136">
        <v>11000</v>
      </c>
      <c r="F313" s="136" t="s">
        <v>764</v>
      </c>
      <c r="G313" s="137" t="s">
        <v>765</v>
      </c>
      <c r="H313" s="137" t="s">
        <v>126</v>
      </c>
      <c r="I313" s="135" t="s">
        <v>98</v>
      </c>
      <c r="J313" s="187">
        <v>1691150</v>
      </c>
      <c r="K313" s="138">
        <v>53623029.6</v>
      </c>
      <c r="L313" s="138" t="s">
        <v>97</v>
      </c>
      <c r="M313" s="138">
        <v>53890254</v>
      </c>
      <c r="N313" s="138">
        <v>890748</v>
      </c>
      <c r="O313" s="138" t="s">
        <v>97</v>
      </c>
      <c r="P313" s="138">
        <v>890748</v>
      </c>
      <c r="Q313" s="9" t="s">
        <v>69</v>
      </c>
      <c r="R313" s="9" t="s">
        <v>1235</v>
      </c>
      <c r="S313" s="9" t="s">
        <v>1344</v>
      </c>
      <c r="T313" s="9" t="s">
        <v>200</v>
      </c>
      <c r="U313" s="9" t="s">
        <v>1073</v>
      </c>
      <c r="V313" s="6"/>
    </row>
    <row r="314" spans="2:22" ht="13.5">
      <c r="B314" s="7">
        <v>310</v>
      </c>
      <c r="C314" s="9" t="s">
        <v>763</v>
      </c>
      <c r="D314" s="136" t="s">
        <v>1060</v>
      </c>
      <c r="E314" s="136">
        <v>11001</v>
      </c>
      <c r="F314" s="136" t="s">
        <v>766</v>
      </c>
      <c r="G314" s="137" t="s">
        <v>767</v>
      </c>
      <c r="H314" s="137" t="s">
        <v>387</v>
      </c>
      <c r="I314" s="135" t="s">
        <v>98</v>
      </c>
      <c r="J314" s="187">
        <v>10406303</v>
      </c>
      <c r="K314" s="138">
        <v>3260973.8</v>
      </c>
      <c r="L314" s="138" t="s">
        <v>97</v>
      </c>
      <c r="M314" s="138">
        <v>3277224.5</v>
      </c>
      <c r="N314" s="138">
        <v>54169</v>
      </c>
      <c r="O314" s="138" t="s">
        <v>97</v>
      </c>
      <c r="P314" s="138">
        <v>54169</v>
      </c>
      <c r="Q314" s="9" t="s">
        <v>270</v>
      </c>
      <c r="R314" s="9" t="s">
        <v>1235</v>
      </c>
      <c r="S314" s="9" t="s">
        <v>1344</v>
      </c>
      <c r="T314" s="9" t="s">
        <v>166</v>
      </c>
      <c r="U314" s="9" t="s">
        <v>1073</v>
      </c>
      <c r="V314" s="6"/>
    </row>
    <row r="315" spans="2:22" ht="13.5">
      <c r="B315" s="7">
        <v>311</v>
      </c>
      <c r="C315" s="9" t="s">
        <v>763</v>
      </c>
      <c r="D315" s="136" t="s">
        <v>1060</v>
      </c>
      <c r="E315" s="136">
        <v>11003</v>
      </c>
      <c r="F315" s="136" t="s">
        <v>771</v>
      </c>
      <c r="G315" s="137" t="s">
        <v>772</v>
      </c>
      <c r="H315" s="137" t="s">
        <v>130</v>
      </c>
      <c r="I315" s="135" t="s">
        <v>98</v>
      </c>
      <c r="J315" s="187">
        <v>1839241</v>
      </c>
      <c r="K315" s="138">
        <v>74347000</v>
      </c>
      <c r="L315" s="138">
        <v>19394435.06</v>
      </c>
      <c r="M315" s="138">
        <v>55472571</v>
      </c>
      <c r="N315" s="138">
        <v>1235000</v>
      </c>
      <c r="O315" s="138">
        <v>318098</v>
      </c>
      <c r="P315" s="138">
        <v>916902</v>
      </c>
      <c r="Q315" s="9" t="s">
        <v>80</v>
      </c>
      <c r="R315" s="9" t="s">
        <v>1235</v>
      </c>
      <c r="S315" s="9" t="s">
        <v>1344</v>
      </c>
      <c r="T315" s="9" t="s">
        <v>666</v>
      </c>
      <c r="U315" s="9" t="s">
        <v>1073</v>
      </c>
      <c r="V315" s="6"/>
    </row>
    <row r="316" spans="2:22" ht="13.5">
      <c r="B316" s="7">
        <v>312</v>
      </c>
      <c r="C316" s="9" t="s">
        <v>763</v>
      </c>
      <c r="D316" s="136" t="s">
        <v>1060</v>
      </c>
      <c r="E316" s="136">
        <v>11005</v>
      </c>
      <c r="F316" s="136" t="s">
        <v>773</v>
      </c>
      <c r="G316" s="137" t="s">
        <v>602</v>
      </c>
      <c r="H316" s="137" t="s">
        <v>116</v>
      </c>
      <c r="I316" s="135" t="s">
        <v>98</v>
      </c>
      <c r="J316" s="187">
        <v>1830342</v>
      </c>
      <c r="K316" s="138">
        <v>3344540.43</v>
      </c>
      <c r="L316" s="138" t="s">
        <v>97</v>
      </c>
      <c r="M316" s="138">
        <v>3361207.575</v>
      </c>
      <c r="N316" s="138">
        <v>55557.15</v>
      </c>
      <c r="O316" s="138" t="s">
        <v>97</v>
      </c>
      <c r="P316" s="138">
        <v>55557.15</v>
      </c>
      <c r="Q316" s="9" t="s">
        <v>113</v>
      </c>
      <c r="R316" s="9" t="s">
        <v>1235</v>
      </c>
      <c r="S316" s="9" t="s">
        <v>1344</v>
      </c>
      <c r="T316" s="9" t="s">
        <v>174</v>
      </c>
      <c r="U316" s="9" t="s">
        <v>1073</v>
      </c>
      <c r="V316" s="6"/>
    </row>
    <row r="317" spans="2:22" ht="13.5">
      <c r="B317" s="7">
        <v>313</v>
      </c>
      <c r="C317" s="9" t="s">
        <v>763</v>
      </c>
      <c r="D317" s="136" t="s">
        <v>1060</v>
      </c>
      <c r="E317" s="136">
        <v>11007</v>
      </c>
      <c r="F317" s="136" t="s">
        <v>1047</v>
      </c>
      <c r="G317" s="137" t="s">
        <v>1048</v>
      </c>
      <c r="H317" s="137" t="s">
        <v>387</v>
      </c>
      <c r="I317" s="135" t="s">
        <v>98</v>
      </c>
      <c r="J317" s="187">
        <v>8525350</v>
      </c>
      <c r="K317" s="138">
        <v>431094608</v>
      </c>
      <c r="L317" s="138" t="s">
        <v>97</v>
      </c>
      <c r="M317" s="138">
        <v>433242920</v>
      </c>
      <c r="N317" s="138">
        <v>7161040</v>
      </c>
      <c r="O317" s="138" t="s">
        <v>97</v>
      </c>
      <c r="P317" s="138">
        <v>7161040</v>
      </c>
      <c r="Q317" s="9" t="s">
        <v>1181</v>
      </c>
      <c r="R317" s="9" t="s">
        <v>1235</v>
      </c>
      <c r="S317" s="9" t="s">
        <v>1344</v>
      </c>
      <c r="T317" s="9" t="s">
        <v>270</v>
      </c>
      <c r="U317" s="9" t="s">
        <v>1073</v>
      </c>
      <c r="V317" s="6"/>
    </row>
    <row r="318" spans="2:22" ht="13.5">
      <c r="B318" s="7">
        <v>314</v>
      </c>
      <c r="C318" s="9" t="s">
        <v>763</v>
      </c>
      <c r="D318" s="136" t="s">
        <v>1060</v>
      </c>
      <c r="E318" s="136">
        <v>11008</v>
      </c>
      <c r="F318" s="136" t="s">
        <v>774</v>
      </c>
      <c r="G318" s="137" t="s">
        <v>775</v>
      </c>
      <c r="H318" s="137" t="s">
        <v>130</v>
      </c>
      <c r="I318" s="135" t="s">
        <v>98</v>
      </c>
      <c r="J318" s="187">
        <v>537150</v>
      </c>
      <c r="K318" s="138">
        <v>3101805</v>
      </c>
      <c r="L318" s="138">
        <v>2553606.51</v>
      </c>
      <c r="M318" s="138">
        <v>583341</v>
      </c>
      <c r="N318" s="138">
        <v>51525</v>
      </c>
      <c r="O318" s="138">
        <v>41883</v>
      </c>
      <c r="P318" s="138">
        <v>9642</v>
      </c>
      <c r="Q318" s="9" t="s">
        <v>1218</v>
      </c>
      <c r="R318" s="9" t="s">
        <v>1235</v>
      </c>
      <c r="S318" s="9" t="s">
        <v>1344</v>
      </c>
      <c r="T318" s="9" t="s">
        <v>200</v>
      </c>
      <c r="U318" s="9" t="s">
        <v>1073</v>
      </c>
      <c r="V318" s="6"/>
    </row>
    <row r="319" spans="2:22" ht="13.5">
      <c r="B319" s="7">
        <v>315</v>
      </c>
      <c r="C319" s="9" t="s">
        <v>763</v>
      </c>
      <c r="D319" s="136" t="s">
        <v>1060</v>
      </c>
      <c r="E319" s="136">
        <v>11010</v>
      </c>
      <c r="F319" s="136" t="s">
        <v>776</v>
      </c>
      <c r="G319" s="137" t="s">
        <v>777</v>
      </c>
      <c r="H319" s="137" t="s">
        <v>496</v>
      </c>
      <c r="I319" s="135" t="s">
        <v>98</v>
      </c>
      <c r="J319" s="187">
        <v>11535390</v>
      </c>
      <c r="K319" s="138">
        <v>615777251.6</v>
      </c>
      <c r="L319" s="138" t="s">
        <v>97</v>
      </c>
      <c r="M319" s="138">
        <v>618845909</v>
      </c>
      <c r="N319" s="138">
        <v>10228858</v>
      </c>
      <c r="O319" s="138" t="s">
        <v>97</v>
      </c>
      <c r="P319" s="138">
        <v>10228858</v>
      </c>
      <c r="Q319" s="9" t="s">
        <v>391</v>
      </c>
      <c r="R319" s="9" t="s">
        <v>1235</v>
      </c>
      <c r="S319" s="9" t="s">
        <v>1344</v>
      </c>
      <c r="T319" s="9" t="s">
        <v>174</v>
      </c>
      <c r="U319" s="9" t="s">
        <v>1073</v>
      </c>
      <c r="V319" s="6"/>
    </row>
    <row r="320" spans="2:22" ht="13.5">
      <c r="B320" s="7">
        <v>316</v>
      </c>
      <c r="C320" s="9" t="s">
        <v>763</v>
      </c>
      <c r="D320" s="136" t="s">
        <v>1060</v>
      </c>
      <c r="E320" s="136">
        <v>11101</v>
      </c>
      <c r="F320" s="136" t="s">
        <v>778</v>
      </c>
      <c r="G320" s="137" t="s">
        <v>779</v>
      </c>
      <c r="H320" s="137" t="s">
        <v>116</v>
      </c>
      <c r="I320" s="135" t="s">
        <v>98</v>
      </c>
      <c r="J320" s="187">
        <v>3368490</v>
      </c>
      <c r="K320" s="138">
        <v>15196767.6</v>
      </c>
      <c r="L320" s="138" t="s">
        <v>97</v>
      </c>
      <c r="M320" s="138">
        <v>15272499</v>
      </c>
      <c r="N320" s="138">
        <v>252438</v>
      </c>
      <c r="O320" s="138" t="s">
        <v>97</v>
      </c>
      <c r="P320" s="138">
        <v>252438</v>
      </c>
      <c r="Q320" s="9" t="s">
        <v>1145</v>
      </c>
      <c r="R320" s="9" t="s">
        <v>1235</v>
      </c>
      <c r="S320" s="9" t="s">
        <v>1344</v>
      </c>
      <c r="T320" s="9" t="s">
        <v>270</v>
      </c>
      <c r="U320" s="9" t="s">
        <v>1073</v>
      </c>
      <c r="V320" s="6"/>
    </row>
    <row r="321" spans="2:22" ht="13.5">
      <c r="B321" s="7">
        <v>317</v>
      </c>
      <c r="C321" s="9" t="s">
        <v>763</v>
      </c>
      <c r="D321" s="136" t="s">
        <v>1060</v>
      </c>
      <c r="E321" s="136">
        <v>11103</v>
      </c>
      <c r="F321" s="136" t="s">
        <v>780</v>
      </c>
      <c r="G321" s="137" t="s">
        <v>781</v>
      </c>
      <c r="H321" s="137" t="s">
        <v>116</v>
      </c>
      <c r="I321" s="135" t="s">
        <v>98</v>
      </c>
      <c r="J321" s="187">
        <v>4388852</v>
      </c>
      <c r="K321" s="138">
        <v>54535902.4</v>
      </c>
      <c r="L321" s="138" t="s">
        <v>97</v>
      </c>
      <c r="M321" s="138">
        <v>54807676</v>
      </c>
      <c r="N321" s="138">
        <v>905912</v>
      </c>
      <c r="O321" s="138" t="s">
        <v>97</v>
      </c>
      <c r="P321" s="138">
        <v>905912</v>
      </c>
      <c r="Q321" s="9" t="s">
        <v>167</v>
      </c>
      <c r="R321" s="9" t="s">
        <v>1235</v>
      </c>
      <c r="S321" s="9" t="s">
        <v>1344</v>
      </c>
      <c r="T321" s="9" t="s">
        <v>200</v>
      </c>
      <c r="U321" s="9" t="s">
        <v>1073</v>
      </c>
      <c r="V321" s="6"/>
    </row>
    <row r="322" spans="2:22" ht="13.5">
      <c r="B322" s="7">
        <v>318</v>
      </c>
      <c r="C322" s="9" t="s">
        <v>763</v>
      </c>
      <c r="D322" s="136" t="s">
        <v>1060</v>
      </c>
      <c r="E322" s="136">
        <v>11104</v>
      </c>
      <c r="F322" s="136" t="s">
        <v>782</v>
      </c>
      <c r="G322" s="137" t="s">
        <v>783</v>
      </c>
      <c r="H322" s="137" t="s">
        <v>380</v>
      </c>
      <c r="I322" s="135" t="s">
        <v>98</v>
      </c>
      <c r="J322" s="187">
        <v>1248286</v>
      </c>
      <c r="K322" s="138">
        <v>1155418.6</v>
      </c>
      <c r="L322" s="138" t="s">
        <v>97</v>
      </c>
      <c r="M322" s="138">
        <v>1161176.5</v>
      </c>
      <c r="N322" s="138">
        <v>19193</v>
      </c>
      <c r="O322" s="138" t="s">
        <v>97</v>
      </c>
      <c r="P322" s="138">
        <v>19193</v>
      </c>
      <c r="Q322" s="9" t="s">
        <v>69</v>
      </c>
      <c r="R322" s="9" t="s">
        <v>1235</v>
      </c>
      <c r="S322" s="9" t="s">
        <v>1344</v>
      </c>
      <c r="T322" s="9" t="s">
        <v>200</v>
      </c>
      <c r="U322" s="9" t="s">
        <v>1073</v>
      </c>
      <c r="V322" s="6"/>
    </row>
    <row r="323" spans="1:22" ht="13.5">
      <c r="A323" s="6">
        <f>347-308</f>
        <v>39</v>
      </c>
      <c r="B323" s="7">
        <v>319</v>
      </c>
      <c r="C323" s="9" t="s">
        <v>763</v>
      </c>
      <c r="D323" s="136" t="s">
        <v>1060</v>
      </c>
      <c r="E323" s="136">
        <v>11105</v>
      </c>
      <c r="F323" s="136" t="s">
        <v>784</v>
      </c>
      <c r="G323" s="137" t="s">
        <v>785</v>
      </c>
      <c r="H323" s="137" t="s">
        <v>116</v>
      </c>
      <c r="I323" s="135" t="s">
        <v>98</v>
      </c>
      <c r="J323" s="187">
        <v>4816252</v>
      </c>
      <c r="K323" s="138">
        <v>10990145.712</v>
      </c>
      <c r="L323" s="138" t="s">
        <v>97</v>
      </c>
      <c r="M323" s="138">
        <v>11044913.88</v>
      </c>
      <c r="N323" s="138">
        <v>182560.56</v>
      </c>
      <c r="O323" s="138" t="s">
        <v>97</v>
      </c>
      <c r="P323" s="138">
        <v>182560.56</v>
      </c>
      <c r="Q323" s="9" t="s">
        <v>113</v>
      </c>
      <c r="R323" s="9" t="s">
        <v>1235</v>
      </c>
      <c r="S323" s="9" t="s">
        <v>1344</v>
      </c>
      <c r="T323" s="9" t="s">
        <v>174</v>
      </c>
      <c r="U323" s="9" t="s">
        <v>1073</v>
      </c>
      <c r="V323" s="6"/>
    </row>
    <row r="324" spans="2:22" ht="13.5">
      <c r="B324" s="7">
        <v>320</v>
      </c>
      <c r="C324" s="9" t="s">
        <v>763</v>
      </c>
      <c r="D324" s="136" t="s">
        <v>1060</v>
      </c>
      <c r="E324" s="136">
        <v>11106</v>
      </c>
      <c r="F324" s="136" t="s">
        <v>786</v>
      </c>
      <c r="G324" s="137" t="s">
        <v>787</v>
      </c>
      <c r="H324" s="137" t="s">
        <v>116</v>
      </c>
      <c r="I324" s="135" t="s">
        <v>98</v>
      </c>
      <c r="J324" s="187">
        <v>7322800</v>
      </c>
      <c r="K324" s="138">
        <v>139509477.436</v>
      </c>
      <c r="L324" s="138" t="s">
        <v>97</v>
      </c>
      <c r="M324" s="138">
        <v>140204707.39</v>
      </c>
      <c r="N324" s="138">
        <v>2317433.18</v>
      </c>
      <c r="O324" s="138" t="s">
        <v>97</v>
      </c>
      <c r="P324" s="138">
        <v>2317433.18</v>
      </c>
      <c r="Q324" s="9" t="s">
        <v>292</v>
      </c>
      <c r="R324" s="9" t="s">
        <v>1235</v>
      </c>
      <c r="S324" s="9" t="s">
        <v>1344</v>
      </c>
      <c r="T324" s="9" t="s">
        <v>174</v>
      </c>
      <c r="U324" s="9" t="s">
        <v>1073</v>
      </c>
      <c r="V324" s="6"/>
    </row>
    <row r="325" spans="2:22" ht="13.5">
      <c r="B325" s="7">
        <v>321</v>
      </c>
      <c r="C325" s="9" t="s">
        <v>763</v>
      </c>
      <c r="D325" s="136" t="s">
        <v>1060</v>
      </c>
      <c r="E325" s="136">
        <v>11107</v>
      </c>
      <c r="F325" s="136" t="s">
        <v>788</v>
      </c>
      <c r="G325" s="137" t="s">
        <v>789</v>
      </c>
      <c r="H325" s="137" t="s">
        <v>116</v>
      </c>
      <c r="I325" s="135" t="s">
        <v>98</v>
      </c>
      <c r="J325" s="187">
        <v>12588000</v>
      </c>
      <c r="K325" s="138">
        <v>623861088.2</v>
      </c>
      <c r="L325" s="138" t="s">
        <v>97</v>
      </c>
      <c r="M325" s="138">
        <v>626970030.5</v>
      </c>
      <c r="N325" s="138">
        <v>10363141</v>
      </c>
      <c r="O325" s="138" t="s">
        <v>97</v>
      </c>
      <c r="P325" s="138">
        <v>10363141</v>
      </c>
      <c r="Q325" s="9" t="s">
        <v>147</v>
      </c>
      <c r="R325" s="9" t="s">
        <v>1235</v>
      </c>
      <c r="S325" s="9" t="s">
        <v>1344</v>
      </c>
      <c r="T325" s="9" t="s">
        <v>174</v>
      </c>
      <c r="U325" s="9" t="s">
        <v>1073</v>
      </c>
      <c r="V325" s="6"/>
    </row>
    <row r="326" spans="2:22" ht="13.5">
      <c r="B326" s="7">
        <v>322</v>
      </c>
      <c r="C326" s="9" t="s">
        <v>763</v>
      </c>
      <c r="D326" s="136" t="s">
        <v>1060</v>
      </c>
      <c r="E326" s="136">
        <v>11109</v>
      </c>
      <c r="F326" s="136" t="s">
        <v>790</v>
      </c>
      <c r="G326" s="137" t="s">
        <v>791</v>
      </c>
      <c r="H326" s="137" t="s">
        <v>116</v>
      </c>
      <c r="I326" s="135" t="s">
        <v>98</v>
      </c>
      <c r="J326" s="187">
        <v>7000000</v>
      </c>
      <c r="K326" s="138">
        <v>117300061.2</v>
      </c>
      <c r="L326" s="138" t="s">
        <v>97</v>
      </c>
      <c r="M326" s="138">
        <v>117884613</v>
      </c>
      <c r="N326" s="138">
        <v>1948506</v>
      </c>
      <c r="O326" s="138" t="s">
        <v>97</v>
      </c>
      <c r="P326" s="138">
        <v>1948506</v>
      </c>
      <c r="Q326" s="9" t="s">
        <v>270</v>
      </c>
      <c r="R326" s="9" t="s">
        <v>1235</v>
      </c>
      <c r="S326" s="9" t="s">
        <v>1344</v>
      </c>
      <c r="T326" s="9" t="s">
        <v>107</v>
      </c>
      <c r="U326" s="9" t="s">
        <v>1073</v>
      </c>
      <c r="V326" s="6"/>
    </row>
    <row r="327" spans="2:22" ht="13.5">
      <c r="B327" s="7">
        <v>323</v>
      </c>
      <c r="C327" s="9" t="s">
        <v>763</v>
      </c>
      <c r="D327" s="136" t="s">
        <v>1060</v>
      </c>
      <c r="E327" s="136">
        <v>11114</v>
      </c>
      <c r="F327" s="136" t="s">
        <v>795</v>
      </c>
      <c r="G327" s="137" t="s">
        <v>796</v>
      </c>
      <c r="H327" s="137" t="s">
        <v>146</v>
      </c>
      <c r="I327" s="135" t="s">
        <v>98</v>
      </c>
      <c r="J327" s="187">
        <v>6994164</v>
      </c>
      <c r="K327" s="138">
        <v>152542044.2</v>
      </c>
      <c r="L327" s="138">
        <v>3135687.1</v>
      </c>
      <c r="M327" s="138">
        <v>150190705.5</v>
      </c>
      <c r="N327" s="138">
        <v>2533921</v>
      </c>
      <c r="O327" s="138">
        <v>51430</v>
      </c>
      <c r="P327" s="138">
        <v>2482491</v>
      </c>
      <c r="Q327" s="9" t="s">
        <v>81</v>
      </c>
      <c r="R327" s="9" t="s">
        <v>1235</v>
      </c>
      <c r="S327" s="9" t="s">
        <v>1344</v>
      </c>
      <c r="T327" s="9" t="s">
        <v>200</v>
      </c>
      <c r="U327" s="9" t="s">
        <v>1073</v>
      </c>
      <c r="V327" s="6"/>
    </row>
    <row r="328" spans="2:22" ht="13.5">
      <c r="B328" s="7">
        <v>324</v>
      </c>
      <c r="C328" s="9" t="s">
        <v>763</v>
      </c>
      <c r="D328" s="136" t="s">
        <v>1060</v>
      </c>
      <c r="E328" s="136">
        <v>11117</v>
      </c>
      <c r="F328" s="136" t="s">
        <v>797</v>
      </c>
      <c r="G328" s="137" t="s">
        <v>798</v>
      </c>
      <c r="H328" s="137" t="s">
        <v>116</v>
      </c>
      <c r="I328" s="135" t="s">
        <v>98</v>
      </c>
      <c r="J328" s="187">
        <v>455593</v>
      </c>
      <c r="K328" s="138">
        <v>12593599.2</v>
      </c>
      <c r="L328" s="138" t="s">
        <v>97</v>
      </c>
      <c r="M328" s="138">
        <v>12656358</v>
      </c>
      <c r="N328" s="138">
        <v>209196</v>
      </c>
      <c r="O328" s="138" t="s">
        <v>97</v>
      </c>
      <c r="P328" s="138">
        <v>209196</v>
      </c>
      <c r="Q328" s="9" t="s">
        <v>1201</v>
      </c>
      <c r="R328" s="9" t="s">
        <v>1235</v>
      </c>
      <c r="S328" s="9" t="s">
        <v>1344</v>
      </c>
      <c r="T328" s="9" t="s">
        <v>403</v>
      </c>
      <c r="U328" s="9" t="s">
        <v>1073</v>
      </c>
      <c r="V328" s="6"/>
    </row>
    <row r="329" spans="2:22" ht="13.5">
      <c r="B329" s="7">
        <v>325</v>
      </c>
      <c r="C329" s="9" t="s">
        <v>763</v>
      </c>
      <c r="D329" s="136" t="s">
        <v>1060</v>
      </c>
      <c r="E329" s="136">
        <v>11118</v>
      </c>
      <c r="F329" s="136" t="s">
        <v>799</v>
      </c>
      <c r="G329" s="137" t="s">
        <v>800</v>
      </c>
      <c r="H329" s="137" t="s">
        <v>801</v>
      </c>
      <c r="I329" s="135" t="s">
        <v>98</v>
      </c>
      <c r="J329" s="187">
        <v>884467</v>
      </c>
      <c r="K329" s="138">
        <v>10399670.4</v>
      </c>
      <c r="L329" s="138" t="s">
        <v>97</v>
      </c>
      <c r="M329" s="138">
        <v>10451496</v>
      </c>
      <c r="N329" s="138">
        <v>172752</v>
      </c>
      <c r="O329" s="138" t="s">
        <v>97</v>
      </c>
      <c r="P329" s="138">
        <v>172752</v>
      </c>
      <c r="Q329" s="9" t="s">
        <v>69</v>
      </c>
      <c r="R329" s="9" t="s">
        <v>1235</v>
      </c>
      <c r="S329" s="9" t="s">
        <v>1344</v>
      </c>
      <c r="T329" s="9" t="s">
        <v>200</v>
      </c>
      <c r="U329" s="9" t="s">
        <v>1073</v>
      </c>
      <c r="V329" s="6"/>
    </row>
    <row r="330" spans="2:22" ht="13.5">
      <c r="B330" s="7">
        <v>326</v>
      </c>
      <c r="C330" s="9" t="s">
        <v>763</v>
      </c>
      <c r="D330" s="136" t="s">
        <v>1060</v>
      </c>
      <c r="E330" s="136">
        <v>11120</v>
      </c>
      <c r="F330" s="136" t="s">
        <v>1045</v>
      </c>
      <c r="G330" s="137" t="s">
        <v>1046</v>
      </c>
      <c r="H330" s="137" t="s">
        <v>116</v>
      </c>
      <c r="I330" s="135" t="s">
        <v>98</v>
      </c>
      <c r="J330" s="187">
        <v>1426786</v>
      </c>
      <c r="K330" s="138">
        <v>7919310</v>
      </c>
      <c r="L330" s="138">
        <v>8020603.5</v>
      </c>
      <c r="M330" s="138" t="s">
        <v>97</v>
      </c>
      <c r="N330" s="138">
        <v>131550</v>
      </c>
      <c r="O330" s="138">
        <v>131550</v>
      </c>
      <c r="P330" s="138" t="s">
        <v>97</v>
      </c>
      <c r="Q330" s="9" t="s">
        <v>616</v>
      </c>
      <c r="R330" s="9" t="s">
        <v>1235</v>
      </c>
      <c r="S330" s="9" t="s">
        <v>1344</v>
      </c>
      <c r="T330" s="9" t="s">
        <v>200</v>
      </c>
      <c r="U330" s="9" t="s">
        <v>1073</v>
      </c>
      <c r="V330" s="6"/>
    </row>
    <row r="331" spans="2:22" ht="13.5">
      <c r="B331" s="7">
        <v>327</v>
      </c>
      <c r="C331" s="9" t="s">
        <v>763</v>
      </c>
      <c r="D331" s="136" t="s">
        <v>1060</v>
      </c>
      <c r="E331" s="136">
        <v>11123</v>
      </c>
      <c r="F331" s="136" t="s">
        <v>802</v>
      </c>
      <c r="G331" s="137" t="s">
        <v>803</v>
      </c>
      <c r="H331" s="137" t="s">
        <v>387</v>
      </c>
      <c r="I331" s="135" t="s">
        <v>98</v>
      </c>
      <c r="J331" s="187">
        <v>2710726</v>
      </c>
      <c r="K331" s="138">
        <v>13267357.6</v>
      </c>
      <c r="L331" s="138" t="s">
        <v>97</v>
      </c>
      <c r="M331" s="138">
        <v>13333474</v>
      </c>
      <c r="N331" s="138">
        <v>220388</v>
      </c>
      <c r="O331" s="138" t="s">
        <v>97</v>
      </c>
      <c r="P331" s="138">
        <v>220388</v>
      </c>
      <c r="Q331" s="9" t="s">
        <v>292</v>
      </c>
      <c r="R331" s="9" t="s">
        <v>1235</v>
      </c>
      <c r="S331" s="9" t="s">
        <v>1344</v>
      </c>
      <c r="T331" s="9" t="s">
        <v>200</v>
      </c>
      <c r="U331" s="9" t="s">
        <v>1073</v>
      </c>
      <c r="V331" s="6"/>
    </row>
    <row r="332" spans="2:22" ht="13.5">
      <c r="B332" s="7">
        <v>328</v>
      </c>
      <c r="C332" s="9" t="s">
        <v>763</v>
      </c>
      <c r="D332" s="136" t="s">
        <v>1060</v>
      </c>
      <c r="E332" s="136">
        <v>11151</v>
      </c>
      <c r="F332" s="136" t="s">
        <v>808</v>
      </c>
      <c r="G332" s="137" t="s">
        <v>809</v>
      </c>
      <c r="H332" s="137" t="s">
        <v>130</v>
      </c>
      <c r="I332" s="135" t="s">
        <v>98</v>
      </c>
      <c r="J332" s="187">
        <v>6585836</v>
      </c>
      <c r="K332" s="138">
        <v>75502779.8</v>
      </c>
      <c r="L332" s="138">
        <v>40148173.23</v>
      </c>
      <c r="M332" s="138">
        <v>36019582.5</v>
      </c>
      <c r="N332" s="138">
        <v>1254199</v>
      </c>
      <c r="O332" s="138">
        <v>658834</v>
      </c>
      <c r="P332" s="138">
        <v>595365</v>
      </c>
      <c r="Q332" s="9" t="s">
        <v>391</v>
      </c>
      <c r="R332" s="9" t="s">
        <v>1235</v>
      </c>
      <c r="S332" s="9" t="s">
        <v>1344</v>
      </c>
      <c r="T332" s="9" t="s">
        <v>174</v>
      </c>
      <c r="U332" s="9" t="s">
        <v>1073</v>
      </c>
      <c r="V332" s="6"/>
    </row>
    <row r="333" spans="2:22" ht="13.5">
      <c r="B333" s="7">
        <v>329</v>
      </c>
      <c r="C333" s="9" t="s">
        <v>763</v>
      </c>
      <c r="D333" s="136" t="s">
        <v>1060</v>
      </c>
      <c r="E333" s="136">
        <v>38826</v>
      </c>
      <c r="F333" s="136" t="s">
        <v>810</v>
      </c>
      <c r="G333" s="137" t="s">
        <v>811</v>
      </c>
      <c r="H333" s="137" t="s">
        <v>146</v>
      </c>
      <c r="I333" s="135" t="s">
        <v>98</v>
      </c>
      <c r="J333" s="187">
        <v>3854350</v>
      </c>
      <c r="K333" s="138">
        <v>164516065</v>
      </c>
      <c r="L333" s="138">
        <v>15433579.98</v>
      </c>
      <c r="M333" s="138">
        <v>150021305.5</v>
      </c>
      <c r="N333" s="138">
        <v>2732825</v>
      </c>
      <c r="O333" s="138">
        <v>253134</v>
      </c>
      <c r="P333" s="138">
        <v>2479691</v>
      </c>
      <c r="Q333" s="9" t="s">
        <v>81</v>
      </c>
      <c r="R333" s="9" t="s">
        <v>1235</v>
      </c>
      <c r="S333" s="9" t="s">
        <v>1344</v>
      </c>
      <c r="T333" s="9" t="s">
        <v>200</v>
      </c>
      <c r="U333" s="9" t="s">
        <v>1073</v>
      </c>
      <c r="V333" s="6"/>
    </row>
    <row r="334" spans="2:22" ht="13.5">
      <c r="B334" s="7">
        <v>330</v>
      </c>
      <c r="C334" s="9" t="s">
        <v>763</v>
      </c>
      <c r="D334" s="136" t="s">
        <v>1060</v>
      </c>
      <c r="E334" s="136">
        <v>38828</v>
      </c>
      <c r="F334" s="136" t="s">
        <v>812</v>
      </c>
      <c r="G334" s="137" t="s">
        <v>813</v>
      </c>
      <c r="H334" s="137" t="s">
        <v>116</v>
      </c>
      <c r="I334" s="135" t="s">
        <v>98</v>
      </c>
      <c r="J334" s="187">
        <v>340000</v>
      </c>
      <c r="K334" s="138">
        <v>10770502.4</v>
      </c>
      <c r="L334" s="138">
        <v>2817545.64</v>
      </c>
      <c r="M334" s="138">
        <v>8028350</v>
      </c>
      <c r="N334" s="138">
        <v>178912</v>
      </c>
      <c r="O334" s="138">
        <v>46212</v>
      </c>
      <c r="P334" s="138">
        <v>132700</v>
      </c>
      <c r="Q334" s="9" t="s">
        <v>270</v>
      </c>
      <c r="R334" s="9" t="s">
        <v>1235</v>
      </c>
      <c r="S334" s="9" t="s">
        <v>1344</v>
      </c>
      <c r="T334" s="9" t="s">
        <v>270</v>
      </c>
      <c r="U334" s="9" t="s">
        <v>1073</v>
      </c>
      <c r="V334" s="6"/>
    </row>
    <row r="335" spans="2:22" ht="13.5">
      <c r="B335" s="7">
        <v>331</v>
      </c>
      <c r="C335" s="9" t="s">
        <v>763</v>
      </c>
      <c r="D335" s="136" t="s">
        <v>1060</v>
      </c>
      <c r="E335" s="136">
        <v>44053</v>
      </c>
      <c r="F335" s="136" t="s">
        <v>814</v>
      </c>
      <c r="G335" s="137" t="s">
        <v>801</v>
      </c>
      <c r="H335" s="137" t="s">
        <v>380</v>
      </c>
      <c r="I335" s="135" t="s">
        <v>98</v>
      </c>
      <c r="J335" s="187">
        <v>50000</v>
      </c>
      <c r="K335" s="138">
        <v>3010000</v>
      </c>
      <c r="L335" s="138" t="s">
        <v>97</v>
      </c>
      <c r="M335" s="138">
        <v>3025000</v>
      </c>
      <c r="N335" s="138">
        <v>50000</v>
      </c>
      <c r="O335" s="138" t="s">
        <v>97</v>
      </c>
      <c r="P335" s="138">
        <v>50000</v>
      </c>
      <c r="Q335" s="9" t="s">
        <v>1143</v>
      </c>
      <c r="R335" s="9" t="s">
        <v>1235</v>
      </c>
      <c r="S335" s="9" t="s">
        <v>1344</v>
      </c>
      <c r="T335" s="9" t="s">
        <v>200</v>
      </c>
      <c r="U335" s="9" t="s">
        <v>1073</v>
      </c>
      <c r="V335" s="6"/>
    </row>
    <row r="336" spans="2:22" ht="13.5">
      <c r="B336" s="7">
        <v>332</v>
      </c>
      <c r="C336" s="9" t="s">
        <v>763</v>
      </c>
      <c r="D336" s="136" t="s">
        <v>1060</v>
      </c>
      <c r="E336" s="136">
        <v>45193</v>
      </c>
      <c r="F336" s="136" t="s">
        <v>815</v>
      </c>
      <c r="G336" s="137" t="s">
        <v>816</v>
      </c>
      <c r="H336" s="137" t="s">
        <v>130</v>
      </c>
      <c r="I336" s="135" t="s">
        <v>98</v>
      </c>
      <c r="J336" s="187">
        <v>334635</v>
      </c>
      <c r="K336" s="138">
        <v>20145027</v>
      </c>
      <c r="L336" s="138">
        <v>20393575.53</v>
      </c>
      <c r="M336" s="138" t="s">
        <v>97</v>
      </c>
      <c r="N336" s="138">
        <v>334635</v>
      </c>
      <c r="O336" s="138">
        <v>334635</v>
      </c>
      <c r="P336" s="138" t="s">
        <v>97</v>
      </c>
      <c r="Q336" s="9" t="s">
        <v>724</v>
      </c>
      <c r="R336" s="9" t="s">
        <v>1235</v>
      </c>
      <c r="S336" s="9" t="s">
        <v>1344</v>
      </c>
      <c r="T336" s="9" t="s">
        <v>817</v>
      </c>
      <c r="U336" s="9" t="s">
        <v>1073</v>
      </c>
      <c r="V336" s="6"/>
    </row>
    <row r="337" spans="2:22" ht="13.5">
      <c r="B337" s="7">
        <v>333</v>
      </c>
      <c r="C337" s="9" t="s">
        <v>763</v>
      </c>
      <c r="D337" s="136" t="s">
        <v>1060</v>
      </c>
      <c r="E337" s="136">
        <v>453820</v>
      </c>
      <c r="F337" s="136" t="s">
        <v>818</v>
      </c>
      <c r="G337" s="137" t="s">
        <v>819</v>
      </c>
      <c r="H337" s="137" t="s">
        <v>116</v>
      </c>
      <c r="I337" s="135" t="s">
        <v>98</v>
      </c>
      <c r="J337" s="187">
        <v>250000</v>
      </c>
      <c r="K337" s="138">
        <v>11912135.2</v>
      </c>
      <c r="L337" s="138" t="s">
        <v>97</v>
      </c>
      <c r="M337" s="138">
        <v>11971498</v>
      </c>
      <c r="N337" s="138">
        <v>197876</v>
      </c>
      <c r="O337" s="138" t="s">
        <v>97</v>
      </c>
      <c r="P337" s="138">
        <v>197876</v>
      </c>
      <c r="Q337" s="9" t="s">
        <v>189</v>
      </c>
      <c r="R337" s="9" t="s">
        <v>1235</v>
      </c>
      <c r="S337" s="9" t="s">
        <v>1344</v>
      </c>
      <c r="T337" s="9" t="s">
        <v>188</v>
      </c>
      <c r="U337" s="9" t="s">
        <v>1073</v>
      </c>
      <c r="V337" s="6"/>
    </row>
    <row r="338" spans="2:22" ht="13.5">
      <c r="B338" s="7">
        <v>334</v>
      </c>
      <c r="C338" s="9" t="s">
        <v>763</v>
      </c>
      <c r="D338" s="136" t="s">
        <v>1060</v>
      </c>
      <c r="E338" s="136" t="s">
        <v>768</v>
      </c>
      <c r="F338" s="136" t="s">
        <v>769</v>
      </c>
      <c r="G338" s="137" t="s">
        <v>770</v>
      </c>
      <c r="H338" s="137" t="s">
        <v>116</v>
      </c>
      <c r="I338" s="135" t="s">
        <v>98</v>
      </c>
      <c r="J338" s="187">
        <v>26133715</v>
      </c>
      <c r="K338" s="138">
        <v>1405811831.2</v>
      </c>
      <c r="L338" s="138">
        <v>75259173.08</v>
      </c>
      <c r="M338" s="138">
        <v>1338138516</v>
      </c>
      <c r="N338" s="138">
        <v>23352356</v>
      </c>
      <c r="O338" s="138">
        <v>1234364</v>
      </c>
      <c r="P338" s="138">
        <v>22117992</v>
      </c>
      <c r="Q338" s="9" t="s">
        <v>270</v>
      </c>
      <c r="R338" s="9" t="s">
        <v>1235</v>
      </c>
      <c r="S338" s="9" t="s">
        <v>1344</v>
      </c>
      <c r="T338" s="9" t="s">
        <v>270</v>
      </c>
      <c r="U338" s="9" t="s">
        <v>1073</v>
      </c>
      <c r="V338" s="6"/>
    </row>
    <row r="339" spans="2:22" ht="13.5">
      <c r="B339" s="7">
        <v>335</v>
      </c>
      <c r="C339" s="9" t="s">
        <v>763</v>
      </c>
      <c r="D339" s="136" t="s">
        <v>1060</v>
      </c>
      <c r="E339" s="136" t="s">
        <v>792</v>
      </c>
      <c r="F339" s="136" t="s">
        <v>793</v>
      </c>
      <c r="G339" s="137" t="s">
        <v>794</v>
      </c>
      <c r="H339" s="137" t="s">
        <v>116</v>
      </c>
      <c r="I339" s="135" t="s">
        <v>98</v>
      </c>
      <c r="J339" s="187">
        <v>172666</v>
      </c>
      <c r="K339" s="138">
        <v>523258.4</v>
      </c>
      <c r="L339" s="138" t="s">
        <v>97</v>
      </c>
      <c r="M339" s="138">
        <v>525866</v>
      </c>
      <c r="N339" s="138">
        <v>8692</v>
      </c>
      <c r="O339" s="138" t="s">
        <v>97</v>
      </c>
      <c r="P339" s="138">
        <v>8692</v>
      </c>
      <c r="Q339" s="9" t="s">
        <v>270</v>
      </c>
      <c r="R339" s="9" t="s">
        <v>1235</v>
      </c>
      <c r="S339" s="9" t="s">
        <v>1344</v>
      </c>
      <c r="T339" s="9" t="s">
        <v>270</v>
      </c>
      <c r="U339" s="9" t="s">
        <v>1073</v>
      </c>
      <c r="V339" s="6"/>
    </row>
    <row r="340" spans="2:22" ht="13.5">
      <c r="B340" s="7">
        <v>336</v>
      </c>
      <c r="C340" s="9" t="s">
        <v>763</v>
      </c>
      <c r="D340" s="136" t="s">
        <v>1060</v>
      </c>
      <c r="E340" s="136" t="s">
        <v>804</v>
      </c>
      <c r="F340" s="136" t="s">
        <v>805</v>
      </c>
      <c r="G340" s="137" t="s">
        <v>806</v>
      </c>
      <c r="H340" s="137" t="s">
        <v>807</v>
      </c>
      <c r="I340" s="135" t="s">
        <v>98</v>
      </c>
      <c r="J340" s="187">
        <v>8169304</v>
      </c>
      <c r="K340" s="138">
        <v>227081262.8</v>
      </c>
      <c r="L340" s="138" t="s">
        <v>97</v>
      </c>
      <c r="M340" s="138">
        <v>228212897</v>
      </c>
      <c r="N340" s="138">
        <v>3772114</v>
      </c>
      <c r="O340" s="138" t="s">
        <v>97</v>
      </c>
      <c r="P340" s="138">
        <v>3772114</v>
      </c>
      <c r="Q340" s="9" t="s">
        <v>69</v>
      </c>
      <c r="R340" s="9" t="s">
        <v>1235</v>
      </c>
      <c r="S340" s="9" t="s">
        <v>1344</v>
      </c>
      <c r="T340" s="9" t="s">
        <v>174</v>
      </c>
      <c r="U340" s="9" t="s">
        <v>1073</v>
      </c>
      <c r="V340" s="6"/>
    </row>
    <row r="341" spans="2:22" ht="13.5">
      <c r="B341" s="7">
        <v>337</v>
      </c>
      <c r="C341" s="9" t="s">
        <v>763</v>
      </c>
      <c r="D341" s="136" t="s">
        <v>1060</v>
      </c>
      <c r="E341" s="136" t="s">
        <v>820</v>
      </c>
      <c r="F341" s="136" t="s">
        <v>821</v>
      </c>
      <c r="G341" s="137" t="s">
        <v>563</v>
      </c>
      <c r="H341" s="137" t="s">
        <v>130</v>
      </c>
      <c r="I341" s="135" t="s">
        <v>98</v>
      </c>
      <c r="J341" s="187">
        <v>1060000</v>
      </c>
      <c r="K341" s="138">
        <v>55444200</v>
      </c>
      <c r="L341" s="138">
        <v>4504053.22</v>
      </c>
      <c r="M341" s="138">
        <v>51234243.5</v>
      </c>
      <c r="N341" s="138">
        <v>921000</v>
      </c>
      <c r="O341" s="138">
        <v>74153</v>
      </c>
      <c r="P341" s="138">
        <v>846847</v>
      </c>
      <c r="Q341" s="9" t="s">
        <v>213</v>
      </c>
      <c r="R341" s="9" t="s">
        <v>1235</v>
      </c>
      <c r="S341" s="9" t="s">
        <v>1344</v>
      </c>
      <c r="T341" s="9" t="s">
        <v>174</v>
      </c>
      <c r="U341" s="9" t="s">
        <v>1073</v>
      </c>
      <c r="V341" s="6"/>
    </row>
    <row r="342" spans="2:22" ht="13.5">
      <c r="B342" s="7">
        <v>338</v>
      </c>
      <c r="C342" s="9" t="s">
        <v>763</v>
      </c>
      <c r="D342" s="136" t="s">
        <v>1060</v>
      </c>
      <c r="E342" s="136" t="s">
        <v>822</v>
      </c>
      <c r="F342" s="136" t="s">
        <v>823</v>
      </c>
      <c r="G342" s="137" t="s">
        <v>824</v>
      </c>
      <c r="H342" s="137" t="s">
        <v>510</v>
      </c>
      <c r="I342" s="135" t="s">
        <v>98</v>
      </c>
      <c r="J342" s="187">
        <v>10596234</v>
      </c>
      <c r="K342" s="138">
        <v>550010557.6</v>
      </c>
      <c r="L342" s="138">
        <v>5073490.72</v>
      </c>
      <c r="M342" s="138">
        <v>547698030</v>
      </c>
      <c r="N342" s="138">
        <v>9136388</v>
      </c>
      <c r="O342" s="138">
        <v>83528</v>
      </c>
      <c r="P342" s="138">
        <v>9052860</v>
      </c>
      <c r="Q342" s="9" t="s">
        <v>1058</v>
      </c>
      <c r="R342" s="9" t="s">
        <v>1235</v>
      </c>
      <c r="S342" s="9" t="s">
        <v>1344</v>
      </c>
      <c r="T342" s="9" t="s">
        <v>817</v>
      </c>
      <c r="U342" s="9" t="s">
        <v>1073</v>
      </c>
      <c r="V342" s="6"/>
    </row>
    <row r="343" spans="2:22" ht="13.5">
      <c r="B343" s="7">
        <v>339</v>
      </c>
      <c r="C343" s="9" t="s">
        <v>763</v>
      </c>
      <c r="D343" s="136" t="s">
        <v>1060</v>
      </c>
      <c r="E343" s="136" t="s">
        <v>825</v>
      </c>
      <c r="F343" s="136" t="s">
        <v>826</v>
      </c>
      <c r="G343" s="137" t="s">
        <v>827</v>
      </c>
      <c r="H343" s="137" t="s">
        <v>116</v>
      </c>
      <c r="I343" s="135" t="s">
        <v>98</v>
      </c>
      <c r="J343" s="187">
        <v>352635</v>
      </c>
      <c r="K343" s="138">
        <v>966751.8</v>
      </c>
      <c r="L343" s="138" t="s">
        <v>97</v>
      </c>
      <c r="M343" s="138">
        <v>971569.5</v>
      </c>
      <c r="N343" s="138">
        <v>16059</v>
      </c>
      <c r="O343" s="138" t="s">
        <v>97</v>
      </c>
      <c r="P343" s="138">
        <v>16059</v>
      </c>
      <c r="Q343" s="9" t="s">
        <v>213</v>
      </c>
      <c r="R343" s="9" t="s">
        <v>1235</v>
      </c>
      <c r="S343" s="9" t="s">
        <v>1344</v>
      </c>
      <c r="T343" s="9" t="s">
        <v>200</v>
      </c>
      <c r="U343" s="9" t="s">
        <v>1073</v>
      </c>
      <c r="V343" s="6"/>
    </row>
    <row r="344" spans="2:22" ht="13.5">
      <c r="B344" s="7">
        <v>340</v>
      </c>
      <c r="C344" s="9" t="s">
        <v>763</v>
      </c>
      <c r="D344" s="136" t="s">
        <v>1060</v>
      </c>
      <c r="E344" s="136" t="s">
        <v>828</v>
      </c>
      <c r="F344" s="136" t="s">
        <v>829</v>
      </c>
      <c r="G344" s="137" t="s">
        <v>830</v>
      </c>
      <c r="H344" s="137" t="s">
        <v>204</v>
      </c>
      <c r="I344" s="135" t="s">
        <v>98</v>
      </c>
      <c r="J344" s="187">
        <v>16745984</v>
      </c>
      <c r="K344" s="138">
        <v>772360220.8</v>
      </c>
      <c r="L344" s="138">
        <v>13465607.78</v>
      </c>
      <c r="M344" s="138">
        <v>762821026</v>
      </c>
      <c r="N344" s="138">
        <v>12829904</v>
      </c>
      <c r="O344" s="138">
        <v>221292</v>
      </c>
      <c r="P344" s="138">
        <v>12608612</v>
      </c>
      <c r="Q344" s="9" t="s">
        <v>666</v>
      </c>
      <c r="R344" s="9" t="s">
        <v>1235</v>
      </c>
      <c r="S344" s="9" t="s">
        <v>1344</v>
      </c>
      <c r="T344" s="9" t="s">
        <v>174</v>
      </c>
      <c r="U344" s="9" t="s">
        <v>1073</v>
      </c>
      <c r="V344" s="6"/>
    </row>
    <row r="345" spans="2:22" ht="13.5">
      <c r="B345" s="7">
        <v>341</v>
      </c>
      <c r="C345" s="9" t="s">
        <v>763</v>
      </c>
      <c r="D345" s="136" t="s">
        <v>1060</v>
      </c>
      <c r="E345" s="136" t="s">
        <v>831</v>
      </c>
      <c r="F345" s="136" t="s">
        <v>832</v>
      </c>
      <c r="G345" s="137" t="s">
        <v>833</v>
      </c>
      <c r="H345" s="137" t="s">
        <v>834</v>
      </c>
      <c r="I345" s="135" t="s">
        <v>98</v>
      </c>
      <c r="J345" s="187">
        <v>1979824</v>
      </c>
      <c r="K345" s="138">
        <v>75413683.8</v>
      </c>
      <c r="L345" s="138" t="s">
        <v>97</v>
      </c>
      <c r="M345" s="138">
        <v>75789499.5</v>
      </c>
      <c r="N345" s="138">
        <v>1252719</v>
      </c>
      <c r="O345" s="138" t="s">
        <v>97</v>
      </c>
      <c r="P345" s="138">
        <v>1252719</v>
      </c>
      <c r="Q345" s="9" t="s">
        <v>388</v>
      </c>
      <c r="R345" s="9" t="s">
        <v>1235</v>
      </c>
      <c r="S345" s="9" t="s">
        <v>1344</v>
      </c>
      <c r="T345" s="9" t="s">
        <v>817</v>
      </c>
      <c r="U345" s="9" t="s">
        <v>1073</v>
      </c>
      <c r="V345" s="6"/>
    </row>
    <row r="346" spans="2:22" ht="13.5">
      <c r="B346" s="7">
        <v>342</v>
      </c>
      <c r="C346" s="9" t="s">
        <v>763</v>
      </c>
      <c r="D346" s="136" t="s">
        <v>1060</v>
      </c>
      <c r="E346" s="136" t="s">
        <v>835</v>
      </c>
      <c r="F346" s="136" t="s">
        <v>836</v>
      </c>
      <c r="G346" s="137" t="s">
        <v>837</v>
      </c>
      <c r="H346" s="137" t="s">
        <v>380</v>
      </c>
      <c r="I346" s="135" t="s">
        <v>98</v>
      </c>
      <c r="J346" s="187">
        <v>199000</v>
      </c>
      <c r="K346" s="138">
        <v>11740745.8</v>
      </c>
      <c r="L346" s="138" t="s">
        <v>97</v>
      </c>
      <c r="M346" s="138">
        <v>11799254.5</v>
      </c>
      <c r="N346" s="138">
        <v>195029</v>
      </c>
      <c r="O346" s="138" t="s">
        <v>97</v>
      </c>
      <c r="P346" s="138">
        <v>195029</v>
      </c>
      <c r="Q346" s="9" t="s">
        <v>270</v>
      </c>
      <c r="R346" s="9" t="s">
        <v>1235</v>
      </c>
      <c r="S346" s="9" t="s">
        <v>1344</v>
      </c>
      <c r="T346" s="9" t="s">
        <v>270</v>
      </c>
      <c r="U346" s="9" t="s">
        <v>1073</v>
      </c>
      <c r="V346" s="6"/>
    </row>
    <row r="347" spans="2:22" ht="13.5">
      <c r="B347" s="7">
        <v>343</v>
      </c>
      <c r="C347" s="9" t="s">
        <v>763</v>
      </c>
      <c r="D347" s="136" t="s">
        <v>1060</v>
      </c>
      <c r="E347" s="136" t="s">
        <v>838</v>
      </c>
      <c r="F347" s="136" t="s">
        <v>839</v>
      </c>
      <c r="G347" s="137" t="s">
        <v>840</v>
      </c>
      <c r="H347" s="137" t="s">
        <v>204</v>
      </c>
      <c r="I347" s="135" t="s">
        <v>98</v>
      </c>
      <c r="J347" s="187">
        <v>1192000</v>
      </c>
      <c r="K347" s="138">
        <v>56639410.8</v>
      </c>
      <c r="L347" s="138" t="s">
        <v>97</v>
      </c>
      <c r="M347" s="138">
        <v>56921667</v>
      </c>
      <c r="N347" s="138">
        <v>940854</v>
      </c>
      <c r="O347" s="138" t="s">
        <v>97</v>
      </c>
      <c r="P347" s="138">
        <v>940854</v>
      </c>
      <c r="Q347" s="9" t="s">
        <v>292</v>
      </c>
      <c r="R347" s="9" t="s">
        <v>1235</v>
      </c>
      <c r="S347" s="9" t="s">
        <v>1344</v>
      </c>
      <c r="T347" s="9" t="s">
        <v>166</v>
      </c>
      <c r="U347" s="9" t="s">
        <v>1073</v>
      </c>
      <c r="V347" s="6"/>
    </row>
    <row r="348" spans="2:22" ht="13.5">
      <c r="B348" s="7">
        <v>344</v>
      </c>
      <c r="C348" s="9" t="s">
        <v>763</v>
      </c>
      <c r="D348" s="136" t="s">
        <v>1060</v>
      </c>
      <c r="E348" s="136" t="s">
        <v>1043</v>
      </c>
      <c r="F348" s="136" t="s">
        <v>1044</v>
      </c>
      <c r="G348" s="137" t="s">
        <v>846</v>
      </c>
      <c r="H348" s="137" t="s">
        <v>146</v>
      </c>
      <c r="I348" s="135" t="s">
        <v>98</v>
      </c>
      <c r="J348" s="187">
        <v>1682292</v>
      </c>
      <c r="K348" s="138">
        <v>44503813.2</v>
      </c>
      <c r="L348" s="138">
        <v>7104462.22</v>
      </c>
      <c r="M348" s="138">
        <v>37658043.5</v>
      </c>
      <c r="N348" s="138">
        <v>739266</v>
      </c>
      <c r="O348" s="138">
        <v>116819</v>
      </c>
      <c r="P348" s="138">
        <v>622447</v>
      </c>
      <c r="Q348" s="9" t="s">
        <v>666</v>
      </c>
      <c r="R348" s="9" t="s">
        <v>1235</v>
      </c>
      <c r="S348" s="9" t="s">
        <v>1344</v>
      </c>
      <c r="T348" s="9" t="s">
        <v>666</v>
      </c>
      <c r="U348" s="9" t="s">
        <v>1073</v>
      </c>
      <c r="V348" s="6"/>
    </row>
    <row r="349" spans="2:22" ht="13.5">
      <c r="B349" s="7">
        <v>345</v>
      </c>
      <c r="C349" s="9" t="s">
        <v>763</v>
      </c>
      <c r="D349" s="136" t="s">
        <v>1060</v>
      </c>
      <c r="E349" s="136" t="s">
        <v>847</v>
      </c>
      <c r="F349" s="136" t="s">
        <v>848</v>
      </c>
      <c r="G349" s="137" t="s">
        <v>816</v>
      </c>
      <c r="H349" s="137" t="s">
        <v>116</v>
      </c>
      <c r="I349" s="135" t="s">
        <v>98</v>
      </c>
      <c r="J349" s="187">
        <v>1396608</v>
      </c>
      <c r="K349" s="138">
        <v>80848780.6</v>
      </c>
      <c r="L349" s="138">
        <v>533121.68</v>
      </c>
      <c r="M349" s="138">
        <v>80722669.5</v>
      </c>
      <c r="N349" s="138">
        <v>1343003</v>
      </c>
      <c r="O349" s="138">
        <v>8744</v>
      </c>
      <c r="P349" s="138">
        <v>1334259</v>
      </c>
      <c r="Q349" s="9" t="s">
        <v>189</v>
      </c>
      <c r="R349" s="9" t="s">
        <v>1235</v>
      </c>
      <c r="S349" s="9" t="s">
        <v>1344</v>
      </c>
      <c r="T349" s="9" t="s">
        <v>188</v>
      </c>
      <c r="U349" s="9" t="s">
        <v>1073</v>
      </c>
      <c r="V349" s="6"/>
    </row>
    <row r="350" spans="2:22" ht="13.5">
      <c r="B350" s="7">
        <v>346</v>
      </c>
      <c r="C350" s="9" t="s">
        <v>763</v>
      </c>
      <c r="D350" s="136" t="s">
        <v>1060</v>
      </c>
      <c r="E350" s="136" t="s">
        <v>841</v>
      </c>
      <c r="F350" s="136" t="s">
        <v>842</v>
      </c>
      <c r="G350" s="137" t="s">
        <v>843</v>
      </c>
      <c r="H350" s="137" t="s">
        <v>380</v>
      </c>
      <c r="I350" s="135" t="s">
        <v>98</v>
      </c>
      <c r="J350" s="187">
        <v>3744483</v>
      </c>
      <c r="K350" s="138">
        <v>223000906.8</v>
      </c>
      <c r="L350" s="138" t="s">
        <v>97</v>
      </c>
      <c r="M350" s="138">
        <v>224112207</v>
      </c>
      <c r="N350" s="138">
        <v>3704334</v>
      </c>
      <c r="O350" s="138" t="s">
        <v>97</v>
      </c>
      <c r="P350" s="138">
        <v>3704334</v>
      </c>
      <c r="Q350" s="9" t="s">
        <v>292</v>
      </c>
      <c r="R350" s="9" t="s">
        <v>1235</v>
      </c>
      <c r="S350" s="9" t="s">
        <v>1344</v>
      </c>
      <c r="T350" s="9" t="s">
        <v>166</v>
      </c>
      <c r="U350" s="9" t="s">
        <v>1073</v>
      </c>
      <c r="V350" s="6"/>
    </row>
    <row r="351" spans="2:22" ht="13.5">
      <c r="B351" s="7">
        <v>347</v>
      </c>
      <c r="C351" s="9" t="s">
        <v>763</v>
      </c>
      <c r="D351" s="136" t="s">
        <v>1060</v>
      </c>
      <c r="E351" s="136" t="s">
        <v>844</v>
      </c>
      <c r="F351" s="136" t="s">
        <v>845</v>
      </c>
      <c r="G351" s="137" t="s">
        <v>846</v>
      </c>
      <c r="H351" s="137" t="s">
        <v>130</v>
      </c>
      <c r="I351" s="135" t="s">
        <v>98</v>
      </c>
      <c r="J351" s="187">
        <v>1680133</v>
      </c>
      <c r="K351" s="138">
        <v>63500946.6</v>
      </c>
      <c r="L351" s="138">
        <v>28686385</v>
      </c>
      <c r="M351" s="138">
        <v>35352146.5</v>
      </c>
      <c r="N351" s="138">
        <v>1054833</v>
      </c>
      <c r="O351" s="138">
        <v>470500</v>
      </c>
      <c r="P351" s="138">
        <v>584333</v>
      </c>
      <c r="Q351" s="9" t="s">
        <v>666</v>
      </c>
      <c r="R351" s="9" t="s">
        <v>1235</v>
      </c>
      <c r="S351" s="9" t="s">
        <v>1344</v>
      </c>
      <c r="T351" s="9" t="s">
        <v>666</v>
      </c>
      <c r="U351" s="9" t="s">
        <v>1073</v>
      </c>
      <c r="V351" s="6"/>
    </row>
    <row r="352" spans="2:22" ht="13.5">
      <c r="B352" s="7">
        <v>348</v>
      </c>
      <c r="C352" s="9" t="s">
        <v>82</v>
      </c>
      <c r="D352" s="136" t="s">
        <v>1060</v>
      </c>
      <c r="E352" s="136">
        <v>13003</v>
      </c>
      <c r="F352" s="136" t="s">
        <v>83</v>
      </c>
      <c r="G352" s="137" t="s">
        <v>84</v>
      </c>
      <c r="H352" s="137" t="s">
        <v>380</v>
      </c>
      <c r="I352" s="135" t="s">
        <v>98</v>
      </c>
      <c r="J352" s="187">
        <v>3231828</v>
      </c>
      <c r="K352" s="138">
        <v>1077580</v>
      </c>
      <c r="L352" s="138" t="s">
        <v>97</v>
      </c>
      <c r="M352" s="138">
        <v>1082950</v>
      </c>
      <c r="N352" s="138">
        <v>17900</v>
      </c>
      <c r="O352" s="138" t="s">
        <v>97</v>
      </c>
      <c r="P352" s="138">
        <v>17900</v>
      </c>
      <c r="Q352" s="9" t="s">
        <v>85</v>
      </c>
      <c r="R352" s="9" t="s">
        <v>1235</v>
      </c>
      <c r="S352" s="9" t="s">
        <v>1344</v>
      </c>
      <c r="T352" s="9" t="s">
        <v>649</v>
      </c>
      <c r="U352" s="9" t="s">
        <v>1073</v>
      </c>
      <c r="V352" s="6"/>
    </row>
    <row r="353" spans="2:22" ht="13.5">
      <c r="B353" s="7">
        <v>349</v>
      </c>
      <c r="C353" s="9" t="s">
        <v>849</v>
      </c>
      <c r="D353" s="136" t="s">
        <v>1060</v>
      </c>
      <c r="E353" s="136" t="s">
        <v>1152</v>
      </c>
      <c r="F353" s="136" t="s">
        <v>1153</v>
      </c>
      <c r="G353" s="137" t="s">
        <v>850</v>
      </c>
      <c r="H353" s="137" t="s">
        <v>850</v>
      </c>
      <c r="I353" s="135" t="s">
        <v>98</v>
      </c>
      <c r="J353" s="187">
        <v>404473.28</v>
      </c>
      <c r="K353" s="138" t="s">
        <v>97</v>
      </c>
      <c r="L353" s="138">
        <v>24382862.738</v>
      </c>
      <c r="M353" s="138" t="s">
        <v>97</v>
      </c>
      <c r="N353" s="138" t="s">
        <v>97</v>
      </c>
      <c r="O353" s="138">
        <v>404473.28</v>
      </c>
      <c r="P353" s="138" t="s">
        <v>97</v>
      </c>
      <c r="Q353" s="9" t="s">
        <v>1154</v>
      </c>
      <c r="R353" s="9" t="s">
        <v>1312</v>
      </c>
      <c r="S353" s="9" t="s">
        <v>1070</v>
      </c>
      <c r="T353" s="9" t="s">
        <v>209</v>
      </c>
      <c r="U353" s="9" t="s">
        <v>1073</v>
      </c>
      <c r="V353" s="6"/>
    </row>
    <row r="354" spans="2:22" ht="13.5">
      <c r="B354" s="7">
        <v>350</v>
      </c>
      <c r="C354" s="9" t="s">
        <v>849</v>
      </c>
      <c r="D354" s="136" t="s">
        <v>1060</v>
      </c>
      <c r="E354" s="136" t="s">
        <v>1155</v>
      </c>
      <c r="F354" s="136" t="s">
        <v>1156</v>
      </c>
      <c r="G354" s="137" t="s">
        <v>807</v>
      </c>
      <c r="H354" s="137" t="s">
        <v>807</v>
      </c>
      <c r="I354" s="135" t="s">
        <v>98</v>
      </c>
      <c r="J354" s="187">
        <v>300880.61</v>
      </c>
      <c r="K354" s="138" t="s">
        <v>97</v>
      </c>
      <c r="L354" s="138">
        <v>18162658.023</v>
      </c>
      <c r="M354" s="138" t="s">
        <v>97</v>
      </c>
      <c r="N354" s="138" t="s">
        <v>97</v>
      </c>
      <c r="O354" s="138">
        <v>300880.61</v>
      </c>
      <c r="P354" s="138" t="s">
        <v>97</v>
      </c>
      <c r="Q354" s="9" t="s">
        <v>1154</v>
      </c>
      <c r="R354" s="9" t="s">
        <v>1312</v>
      </c>
      <c r="S354" s="9" t="s">
        <v>1070</v>
      </c>
      <c r="T354" s="9" t="s">
        <v>209</v>
      </c>
      <c r="U354" s="9" t="s">
        <v>1073</v>
      </c>
      <c r="V354" s="6"/>
    </row>
    <row r="355" spans="2:22" ht="13.5">
      <c r="B355" s="7">
        <v>351</v>
      </c>
      <c r="C355" s="9" t="s">
        <v>849</v>
      </c>
      <c r="D355" s="136" t="s">
        <v>1060</v>
      </c>
      <c r="E355" s="136" t="s">
        <v>1157</v>
      </c>
      <c r="F355" s="136" t="s">
        <v>1158</v>
      </c>
      <c r="G355" s="137" t="s">
        <v>1159</v>
      </c>
      <c r="H355" s="137" t="s">
        <v>1159</v>
      </c>
      <c r="I355" s="135" t="s">
        <v>98</v>
      </c>
      <c r="J355" s="187">
        <v>69111.78</v>
      </c>
      <c r="K355" s="138" t="s">
        <v>97</v>
      </c>
      <c r="L355" s="138">
        <v>4188173.868</v>
      </c>
      <c r="M355" s="138" t="s">
        <v>97</v>
      </c>
      <c r="N355" s="138" t="s">
        <v>97</v>
      </c>
      <c r="O355" s="138">
        <v>69111.78</v>
      </c>
      <c r="P355" s="138" t="s">
        <v>97</v>
      </c>
      <c r="Q355" s="9" t="s">
        <v>1154</v>
      </c>
      <c r="R355" s="9" t="s">
        <v>1312</v>
      </c>
      <c r="S355" s="9" t="s">
        <v>1070</v>
      </c>
      <c r="T355" s="9" t="s">
        <v>209</v>
      </c>
      <c r="U355" s="9" t="s">
        <v>1073</v>
      </c>
      <c r="V355" s="6"/>
    </row>
    <row r="356" spans="2:22" ht="13.5">
      <c r="B356" s="7">
        <v>352</v>
      </c>
      <c r="C356" s="9" t="s">
        <v>849</v>
      </c>
      <c r="D356" s="136" t="s">
        <v>1060</v>
      </c>
      <c r="E356" s="136" t="s">
        <v>1160</v>
      </c>
      <c r="F356" s="136" t="s">
        <v>1161</v>
      </c>
      <c r="G356" s="137" t="s">
        <v>1162</v>
      </c>
      <c r="H356" s="137" t="s">
        <v>1162</v>
      </c>
      <c r="I356" s="135" t="s">
        <v>98</v>
      </c>
      <c r="J356" s="187">
        <v>325529.52</v>
      </c>
      <c r="K356" s="138" t="s">
        <v>97</v>
      </c>
      <c r="L356" s="138">
        <v>19792194.816</v>
      </c>
      <c r="M356" s="138" t="s">
        <v>97</v>
      </c>
      <c r="N356" s="138" t="s">
        <v>97</v>
      </c>
      <c r="O356" s="138">
        <v>325529.52</v>
      </c>
      <c r="P356" s="138" t="s">
        <v>97</v>
      </c>
      <c r="Q356" s="9" t="s">
        <v>1154</v>
      </c>
      <c r="R356" s="9" t="s">
        <v>1312</v>
      </c>
      <c r="S356" s="9" t="s">
        <v>1070</v>
      </c>
      <c r="T356" s="9" t="s">
        <v>209</v>
      </c>
      <c r="U356" s="9" t="s">
        <v>1073</v>
      </c>
      <c r="V356" s="6"/>
    </row>
    <row r="357" spans="2:22" ht="13.5">
      <c r="B357" s="7">
        <v>353</v>
      </c>
      <c r="C357" s="9" t="s">
        <v>849</v>
      </c>
      <c r="D357" s="136" t="s">
        <v>1060</v>
      </c>
      <c r="E357" s="136" t="s">
        <v>1163</v>
      </c>
      <c r="F357" s="136" t="s">
        <v>1164</v>
      </c>
      <c r="G357" s="137" t="s">
        <v>116</v>
      </c>
      <c r="H357" s="137" t="s">
        <v>116</v>
      </c>
      <c r="I357" s="135" t="s">
        <v>98</v>
      </c>
      <c r="J357" s="187">
        <v>362094.03</v>
      </c>
      <c r="K357" s="138" t="s">
        <v>97</v>
      </c>
      <c r="L357" s="138">
        <v>22076873.009</v>
      </c>
      <c r="M357" s="138" t="s">
        <v>97</v>
      </c>
      <c r="N357" s="138" t="s">
        <v>97</v>
      </c>
      <c r="O357" s="138">
        <v>362094.03</v>
      </c>
      <c r="P357" s="138" t="s">
        <v>97</v>
      </c>
      <c r="Q357" s="9" t="s">
        <v>1154</v>
      </c>
      <c r="R357" s="9" t="s">
        <v>1312</v>
      </c>
      <c r="S357" s="9" t="s">
        <v>1070</v>
      </c>
      <c r="T357" s="9" t="s">
        <v>209</v>
      </c>
      <c r="U357" s="9" t="s">
        <v>1073</v>
      </c>
      <c r="V357" s="6"/>
    </row>
    <row r="358" spans="2:22" ht="13.5">
      <c r="B358" s="7">
        <v>354</v>
      </c>
      <c r="C358" s="9" t="s">
        <v>849</v>
      </c>
      <c r="D358" s="136" t="s">
        <v>1060</v>
      </c>
      <c r="E358" s="136" t="s">
        <v>1165</v>
      </c>
      <c r="F358" s="136" t="s">
        <v>1166</v>
      </c>
      <c r="G358" s="137" t="s">
        <v>1167</v>
      </c>
      <c r="H358" s="137" t="s">
        <v>1167</v>
      </c>
      <c r="I358" s="135" t="s">
        <v>98</v>
      </c>
      <c r="J358" s="187">
        <v>73400.54</v>
      </c>
      <c r="K358" s="138" t="s">
        <v>97</v>
      </c>
      <c r="L358" s="138">
        <v>4457614.794</v>
      </c>
      <c r="M358" s="138" t="s">
        <v>97</v>
      </c>
      <c r="N358" s="138" t="s">
        <v>97</v>
      </c>
      <c r="O358" s="138">
        <v>73400.54</v>
      </c>
      <c r="P358" s="138" t="s">
        <v>97</v>
      </c>
      <c r="Q358" s="9" t="s">
        <v>1154</v>
      </c>
      <c r="R358" s="9" t="s">
        <v>1312</v>
      </c>
      <c r="S358" s="9" t="s">
        <v>1070</v>
      </c>
      <c r="T358" s="9" t="s">
        <v>209</v>
      </c>
      <c r="U358" s="9" t="s">
        <v>1073</v>
      </c>
      <c r="V358" s="6"/>
    </row>
    <row r="359" spans="2:22" ht="13.5">
      <c r="B359" s="7">
        <v>355</v>
      </c>
      <c r="C359" s="9" t="s">
        <v>849</v>
      </c>
      <c r="D359" s="136" t="s">
        <v>1060</v>
      </c>
      <c r="E359" s="136" t="s">
        <v>1168</v>
      </c>
      <c r="F359" s="136" t="s">
        <v>1169</v>
      </c>
      <c r="G359" s="137" t="s">
        <v>1170</v>
      </c>
      <c r="H359" s="137" t="s">
        <v>1170</v>
      </c>
      <c r="I359" s="135" t="s">
        <v>98</v>
      </c>
      <c r="J359" s="187">
        <v>1559879.78</v>
      </c>
      <c r="K359" s="138" t="s">
        <v>97</v>
      </c>
      <c r="L359" s="138">
        <v>94684702.646</v>
      </c>
      <c r="M359" s="138" t="s">
        <v>97</v>
      </c>
      <c r="N359" s="138" t="s">
        <v>97</v>
      </c>
      <c r="O359" s="138">
        <v>1559879.78</v>
      </c>
      <c r="P359" s="138" t="s">
        <v>97</v>
      </c>
      <c r="Q359" s="9" t="s">
        <v>1154</v>
      </c>
      <c r="R359" s="9" t="s">
        <v>1312</v>
      </c>
      <c r="S359" s="9" t="s">
        <v>1070</v>
      </c>
      <c r="T359" s="9" t="s">
        <v>209</v>
      </c>
      <c r="U359" s="9" t="s">
        <v>1073</v>
      </c>
      <c r="V359" s="6"/>
    </row>
    <row r="360" spans="2:22" ht="13.5">
      <c r="B360" s="7">
        <v>356</v>
      </c>
      <c r="C360" s="9" t="s">
        <v>849</v>
      </c>
      <c r="D360" s="136" t="s">
        <v>1060</v>
      </c>
      <c r="E360" s="136" t="s">
        <v>1332</v>
      </c>
      <c r="F360" s="136" t="s">
        <v>1333</v>
      </c>
      <c r="G360" s="137" t="s">
        <v>1146</v>
      </c>
      <c r="H360" s="137" t="s">
        <v>1146</v>
      </c>
      <c r="I360" s="135" t="s">
        <v>98</v>
      </c>
      <c r="J360" s="187">
        <v>39574.57</v>
      </c>
      <c r="K360" s="138" t="s">
        <v>97</v>
      </c>
      <c r="L360" s="138">
        <v>2399999.798</v>
      </c>
      <c r="M360" s="138" t="s">
        <v>97</v>
      </c>
      <c r="N360" s="138" t="s">
        <v>97</v>
      </c>
      <c r="O360" s="138">
        <v>39574.57</v>
      </c>
      <c r="P360" s="138" t="s">
        <v>97</v>
      </c>
      <c r="Q360" s="9" t="s">
        <v>1154</v>
      </c>
      <c r="R360" s="9" t="s">
        <v>1312</v>
      </c>
      <c r="S360" s="9" t="s">
        <v>1070</v>
      </c>
      <c r="T360" s="9" t="s">
        <v>209</v>
      </c>
      <c r="U360" s="9" t="s">
        <v>1073</v>
      </c>
      <c r="V360" s="6"/>
    </row>
    <row r="361" spans="2:22" ht="13.5">
      <c r="B361" s="7">
        <v>357</v>
      </c>
      <c r="C361" s="9" t="s">
        <v>849</v>
      </c>
      <c r="D361" s="136" t="s">
        <v>1060</v>
      </c>
      <c r="E361" s="136" t="s">
        <v>1334</v>
      </c>
      <c r="F361" s="136" t="s">
        <v>1335</v>
      </c>
      <c r="G361" s="137" t="s">
        <v>674</v>
      </c>
      <c r="H361" s="137" t="s">
        <v>674</v>
      </c>
      <c r="I361" s="135" t="s">
        <v>98</v>
      </c>
      <c r="J361" s="187">
        <v>123645.51</v>
      </c>
      <c r="K361" s="138" t="s">
        <v>97</v>
      </c>
      <c r="L361" s="138">
        <v>7508991.822</v>
      </c>
      <c r="M361" s="138" t="s">
        <v>97</v>
      </c>
      <c r="N361" s="138" t="s">
        <v>97</v>
      </c>
      <c r="O361" s="138">
        <v>123645.51</v>
      </c>
      <c r="P361" s="138" t="s">
        <v>97</v>
      </c>
      <c r="Q361" s="9" t="s">
        <v>1154</v>
      </c>
      <c r="R361" s="9" t="s">
        <v>1312</v>
      </c>
      <c r="S361" s="9" t="s">
        <v>1070</v>
      </c>
      <c r="T361" s="9" t="s">
        <v>209</v>
      </c>
      <c r="U361" s="9" t="s">
        <v>1073</v>
      </c>
      <c r="V361" s="6"/>
    </row>
    <row r="362" spans="2:22" ht="13.5">
      <c r="B362" s="7">
        <v>358</v>
      </c>
      <c r="C362" s="9" t="s">
        <v>849</v>
      </c>
      <c r="D362" s="136" t="s">
        <v>1060</v>
      </c>
      <c r="E362" s="136" t="s">
        <v>1336</v>
      </c>
      <c r="F362" s="136" t="s">
        <v>1337</v>
      </c>
      <c r="G362" s="137" t="s">
        <v>130</v>
      </c>
      <c r="H362" s="137" t="s">
        <v>130</v>
      </c>
      <c r="I362" s="135" t="s">
        <v>98</v>
      </c>
      <c r="J362" s="187">
        <v>140970.94</v>
      </c>
      <c r="K362" s="138" t="s">
        <v>97</v>
      </c>
      <c r="L362" s="138">
        <v>8528741.87</v>
      </c>
      <c r="M362" s="138" t="s">
        <v>97</v>
      </c>
      <c r="N362" s="138" t="s">
        <v>97</v>
      </c>
      <c r="O362" s="138">
        <v>140970.94</v>
      </c>
      <c r="P362" s="138" t="s">
        <v>97</v>
      </c>
      <c r="Q362" s="9" t="s">
        <v>1154</v>
      </c>
      <c r="R362" s="9" t="s">
        <v>1312</v>
      </c>
      <c r="S362" s="9" t="s">
        <v>1070</v>
      </c>
      <c r="T362" s="9" t="s">
        <v>209</v>
      </c>
      <c r="U362" s="9" t="s">
        <v>1073</v>
      </c>
      <c r="V362" s="6"/>
    </row>
    <row r="363" spans="2:22" ht="13.5">
      <c r="B363" s="7">
        <v>359</v>
      </c>
      <c r="C363" s="9" t="s">
        <v>970</v>
      </c>
      <c r="D363" s="136" t="s">
        <v>1060</v>
      </c>
      <c r="E363" s="136">
        <v>2386</v>
      </c>
      <c r="F363" s="136" t="s">
        <v>971</v>
      </c>
      <c r="G363" s="137" t="s">
        <v>972</v>
      </c>
      <c r="H363" s="137" t="s">
        <v>251</v>
      </c>
      <c r="I363" s="135" t="s">
        <v>98</v>
      </c>
      <c r="J363" s="187">
        <v>21735000</v>
      </c>
      <c r="K363" s="138">
        <v>1308447000</v>
      </c>
      <c r="L363" s="138" t="s">
        <v>97</v>
      </c>
      <c r="M363" s="138">
        <v>1314967500</v>
      </c>
      <c r="N363" s="138">
        <v>21735000</v>
      </c>
      <c r="O363" s="138" t="s">
        <v>97</v>
      </c>
      <c r="P363" s="138">
        <v>21735000</v>
      </c>
      <c r="Q363" s="9" t="s">
        <v>1148</v>
      </c>
      <c r="R363" s="9" t="s">
        <v>1237</v>
      </c>
      <c r="S363" s="9" t="s">
        <v>1149</v>
      </c>
      <c r="T363" s="9" t="s">
        <v>166</v>
      </c>
      <c r="U363" s="9" t="s">
        <v>1074</v>
      </c>
      <c r="V363" s="6"/>
    </row>
    <row r="364" spans="2:22" ht="13.5">
      <c r="B364" s="7">
        <v>360</v>
      </c>
      <c r="C364" s="9" t="s">
        <v>970</v>
      </c>
      <c r="D364" s="136" t="s">
        <v>1060</v>
      </c>
      <c r="E364" s="136">
        <v>620030001</v>
      </c>
      <c r="F364" s="136" t="s">
        <v>979</v>
      </c>
      <c r="G364" s="137" t="s">
        <v>980</v>
      </c>
      <c r="H364" s="137" t="s">
        <v>981</v>
      </c>
      <c r="I364" s="135" t="s">
        <v>98</v>
      </c>
      <c r="J364" s="187">
        <v>50000000</v>
      </c>
      <c r="K364" s="138">
        <v>2408000000</v>
      </c>
      <c r="L364" s="138" t="s">
        <v>97</v>
      </c>
      <c r="M364" s="138">
        <v>3025000000</v>
      </c>
      <c r="N364" s="138">
        <v>40000000</v>
      </c>
      <c r="O364" s="138" t="s">
        <v>97</v>
      </c>
      <c r="P364" s="138">
        <v>50000000</v>
      </c>
      <c r="Q364" s="9" t="s">
        <v>333</v>
      </c>
      <c r="R364" s="9" t="s">
        <v>1235</v>
      </c>
      <c r="S364" s="9" t="s">
        <v>1344</v>
      </c>
      <c r="T364" s="9" t="s">
        <v>333</v>
      </c>
      <c r="U364" s="9" t="s">
        <v>1074</v>
      </c>
      <c r="V364" s="6"/>
    </row>
    <row r="365" spans="2:22" ht="13.5">
      <c r="B365" s="7">
        <v>361</v>
      </c>
      <c r="C365" s="9" t="s">
        <v>970</v>
      </c>
      <c r="D365" s="136" t="s">
        <v>1060</v>
      </c>
      <c r="E365" s="136" t="s">
        <v>982</v>
      </c>
      <c r="F365" s="136" t="s">
        <v>983</v>
      </c>
      <c r="G365" s="137" t="s">
        <v>142</v>
      </c>
      <c r="H365" s="137" t="s">
        <v>196</v>
      </c>
      <c r="I365" s="135" t="s">
        <v>98</v>
      </c>
      <c r="J365" s="187">
        <v>11200000</v>
      </c>
      <c r="K365" s="138">
        <v>61490266.6</v>
      </c>
      <c r="L365" s="138">
        <v>61868196.81</v>
      </c>
      <c r="M365" s="138" t="s">
        <v>97</v>
      </c>
      <c r="N365" s="138">
        <v>1021433</v>
      </c>
      <c r="O365" s="138">
        <v>1021433</v>
      </c>
      <c r="P365" s="138" t="s">
        <v>97</v>
      </c>
      <c r="Q365" s="9" t="s">
        <v>1067</v>
      </c>
      <c r="R365" s="9" t="s">
        <v>1235</v>
      </c>
      <c r="S365" s="9" t="s">
        <v>1344</v>
      </c>
      <c r="T365" s="9" t="s">
        <v>200</v>
      </c>
      <c r="U365" s="9" t="s">
        <v>1074</v>
      </c>
      <c r="V365" s="6"/>
    </row>
    <row r="366" spans="2:22" ht="13.5">
      <c r="B366" s="7">
        <v>362</v>
      </c>
      <c r="C366" s="167" t="s">
        <v>970</v>
      </c>
      <c r="D366" s="170" t="s">
        <v>1060</v>
      </c>
      <c r="E366" s="170" t="s">
        <v>984</v>
      </c>
      <c r="F366" s="170" t="s">
        <v>985</v>
      </c>
      <c r="G366" s="169" t="s">
        <v>986</v>
      </c>
      <c r="H366" s="169" t="s">
        <v>196</v>
      </c>
      <c r="I366" s="168" t="s">
        <v>98</v>
      </c>
      <c r="J366" s="187">
        <v>44421000</v>
      </c>
      <c r="K366" s="166">
        <v>2674144200</v>
      </c>
      <c r="L366" s="166">
        <v>729386952.185</v>
      </c>
      <c r="M366" s="166">
        <v>1959039186.5</v>
      </c>
      <c r="N366" s="166">
        <v>44421000</v>
      </c>
      <c r="O366" s="166">
        <v>12040187</v>
      </c>
      <c r="P366" s="166">
        <v>32380813</v>
      </c>
      <c r="Q366" s="167" t="s">
        <v>1067</v>
      </c>
      <c r="R366" s="9" t="s">
        <v>1235</v>
      </c>
      <c r="S366" s="9" t="s">
        <v>1344</v>
      </c>
      <c r="T366" s="167" t="s">
        <v>200</v>
      </c>
      <c r="U366" s="167" t="s">
        <v>1074</v>
      </c>
      <c r="V366" s="6"/>
    </row>
    <row r="367" spans="2:22" ht="13.5">
      <c r="B367" s="7">
        <v>363</v>
      </c>
      <c r="C367" s="9" t="s">
        <v>970</v>
      </c>
      <c r="D367" s="136" t="s">
        <v>1060</v>
      </c>
      <c r="E367" s="136" t="s">
        <v>987</v>
      </c>
      <c r="F367" s="136" t="s">
        <v>988</v>
      </c>
      <c r="G367" s="137" t="s">
        <v>989</v>
      </c>
      <c r="H367" s="137" t="s">
        <v>196</v>
      </c>
      <c r="I367" s="135" t="s">
        <v>98</v>
      </c>
      <c r="J367" s="187">
        <v>22567000</v>
      </c>
      <c r="K367" s="138" t="s">
        <v>97</v>
      </c>
      <c r="L367" s="138" t="s">
        <v>97</v>
      </c>
      <c r="M367" s="138">
        <v>1365303500</v>
      </c>
      <c r="N367" s="138" t="s">
        <v>97</v>
      </c>
      <c r="O367" s="138" t="s">
        <v>97</v>
      </c>
      <c r="P367" s="138">
        <v>22567000</v>
      </c>
      <c r="Q367" s="9" t="s">
        <v>1067</v>
      </c>
      <c r="R367" s="9" t="s">
        <v>1235</v>
      </c>
      <c r="S367" s="9" t="s">
        <v>1344</v>
      </c>
      <c r="T367" s="9" t="s">
        <v>200</v>
      </c>
      <c r="U367" s="9" t="s">
        <v>1074</v>
      </c>
      <c r="V367" s="6"/>
    </row>
    <row r="368" spans="2:22" ht="13.5">
      <c r="B368" s="7">
        <v>364</v>
      </c>
      <c r="C368" s="9" t="s">
        <v>970</v>
      </c>
      <c r="D368" s="136" t="s">
        <v>1060</v>
      </c>
      <c r="E368" s="136" t="s">
        <v>1338</v>
      </c>
      <c r="F368" s="136" t="s">
        <v>1340</v>
      </c>
      <c r="G368" s="137" t="s">
        <v>1339</v>
      </c>
      <c r="H368" s="137" t="s">
        <v>130</v>
      </c>
      <c r="I368" s="135" t="s">
        <v>98</v>
      </c>
      <c r="J368" s="187">
        <v>200000000</v>
      </c>
      <c r="K368" s="138" t="s">
        <v>97</v>
      </c>
      <c r="L368" s="138">
        <v>12119000000</v>
      </c>
      <c r="M368" s="138" t="s">
        <v>97</v>
      </c>
      <c r="N368" s="138" t="s">
        <v>97</v>
      </c>
      <c r="O368" s="138">
        <v>200000000</v>
      </c>
      <c r="P368" s="138" t="s">
        <v>97</v>
      </c>
      <c r="Q368" s="9" t="s">
        <v>213</v>
      </c>
      <c r="R368" s="9" t="s">
        <v>1237</v>
      </c>
      <c r="S368" s="9" t="s">
        <v>1341</v>
      </c>
      <c r="T368" s="9" t="s">
        <v>209</v>
      </c>
      <c r="U368" s="9" t="s">
        <v>1074</v>
      </c>
      <c r="V368" s="6"/>
    </row>
    <row r="369" spans="2:22" ht="13.5">
      <c r="B369" s="7">
        <v>365</v>
      </c>
      <c r="C369" s="9" t="s">
        <v>970</v>
      </c>
      <c r="D369" s="136" t="s">
        <v>1060</v>
      </c>
      <c r="E369" s="136" t="s">
        <v>990</v>
      </c>
      <c r="F369" s="136" t="s">
        <v>991</v>
      </c>
      <c r="G369" s="137" t="s">
        <v>986</v>
      </c>
      <c r="H369" s="137" t="s">
        <v>196</v>
      </c>
      <c r="I369" s="135" t="s">
        <v>98</v>
      </c>
      <c r="J369" s="187">
        <v>51000000</v>
      </c>
      <c r="K369" s="138">
        <v>2917093460.4</v>
      </c>
      <c r="L369" s="138">
        <v>671788637.068</v>
      </c>
      <c r="M369" s="138">
        <v>2261959540.5</v>
      </c>
      <c r="N369" s="138">
        <v>48456702</v>
      </c>
      <c r="O369" s="138">
        <v>11068941</v>
      </c>
      <c r="P369" s="138">
        <v>37387761</v>
      </c>
      <c r="Q369" s="9" t="s">
        <v>1067</v>
      </c>
      <c r="R369" s="9" t="s">
        <v>1235</v>
      </c>
      <c r="S369" s="9" t="s">
        <v>1344</v>
      </c>
      <c r="T369" s="9" t="s">
        <v>200</v>
      </c>
      <c r="U369" s="9" t="s">
        <v>1074</v>
      </c>
      <c r="V369" s="6"/>
    </row>
    <row r="370" spans="2:22" ht="13.5">
      <c r="B370" s="7">
        <v>366</v>
      </c>
      <c r="C370" s="9" t="s">
        <v>970</v>
      </c>
      <c r="D370" s="136" t="s">
        <v>1060</v>
      </c>
      <c r="E370" s="136" t="s">
        <v>992</v>
      </c>
      <c r="F370" s="136" t="s">
        <v>993</v>
      </c>
      <c r="G370" s="137" t="s">
        <v>994</v>
      </c>
      <c r="H370" s="137" t="s">
        <v>196</v>
      </c>
      <c r="I370" s="135" t="s">
        <v>98</v>
      </c>
      <c r="J370" s="187">
        <v>5643000</v>
      </c>
      <c r="K370" s="138" t="s">
        <v>97</v>
      </c>
      <c r="L370" s="138" t="s">
        <v>97</v>
      </c>
      <c r="M370" s="138">
        <v>341401500</v>
      </c>
      <c r="N370" s="138" t="s">
        <v>97</v>
      </c>
      <c r="O370" s="138" t="s">
        <v>97</v>
      </c>
      <c r="P370" s="138">
        <v>5643000</v>
      </c>
      <c r="Q370" s="9" t="s">
        <v>1067</v>
      </c>
      <c r="R370" s="9" t="s">
        <v>1235</v>
      </c>
      <c r="S370" s="9" t="s">
        <v>1344</v>
      </c>
      <c r="T370" s="9" t="s">
        <v>200</v>
      </c>
      <c r="U370" s="9" t="s">
        <v>1074</v>
      </c>
      <c r="V370" s="6"/>
    </row>
    <row r="371" spans="2:22" ht="13.5">
      <c r="B371" s="7">
        <v>367</v>
      </c>
      <c r="C371" s="9" t="s">
        <v>970</v>
      </c>
      <c r="D371" s="136" t="s">
        <v>1060</v>
      </c>
      <c r="E371" s="136" t="s">
        <v>995</v>
      </c>
      <c r="F371" s="136" t="s">
        <v>996</v>
      </c>
      <c r="G371" s="137" t="s">
        <v>986</v>
      </c>
      <c r="H371" s="137" t="s">
        <v>196</v>
      </c>
      <c r="I371" s="135" t="s">
        <v>98</v>
      </c>
      <c r="J371" s="187">
        <v>127224000</v>
      </c>
      <c r="K371" s="138">
        <v>7301196807.8</v>
      </c>
      <c r="L371" s="138">
        <v>1645089234.975</v>
      </c>
      <c r="M371" s="138">
        <v>5695123335</v>
      </c>
      <c r="N371" s="138">
        <v>121282339</v>
      </c>
      <c r="O371" s="138">
        <v>27148069</v>
      </c>
      <c r="P371" s="138">
        <v>94134270</v>
      </c>
      <c r="Q371" s="9" t="s">
        <v>1067</v>
      </c>
      <c r="R371" s="9" t="s">
        <v>1235</v>
      </c>
      <c r="S371" s="9" t="s">
        <v>1344</v>
      </c>
      <c r="T371" s="9" t="s">
        <v>649</v>
      </c>
      <c r="U371" s="9" t="s">
        <v>1074</v>
      </c>
      <c r="V371" s="6"/>
    </row>
    <row r="372" spans="2:22" ht="13.5">
      <c r="B372" s="7">
        <v>368</v>
      </c>
      <c r="C372" s="9" t="s">
        <v>970</v>
      </c>
      <c r="D372" s="136" t="s">
        <v>1060</v>
      </c>
      <c r="E372" s="136" t="s">
        <v>86</v>
      </c>
      <c r="F372" s="136" t="s">
        <v>87</v>
      </c>
      <c r="G372" s="137" t="s">
        <v>88</v>
      </c>
      <c r="H372" s="137" t="s">
        <v>89</v>
      </c>
      <c r="I372" s="135" t="s">
        <v>98</v>
      </c>
      <c r="J372" s="187">
        <v>200000000</v>
      </c>
      <c r="K372" s="138">
        <v>12040000000</v>
      </c>
      <c r="L372" s="138">
        <v>1293804433.96</v>
      </c>
      <c r="M372" s="138">
        <v>10809388166.5</v>
      </c>
      <c r="N372" s="138">
        <v>200000000</v>
      </c>
      <c r="O372" s="138">
        <v>21332427</v>
      </c>
      <c r="P372" s="138">
        <v>178667573</v>
      </c>
      <c r="Q372" s="9" t="s">
        <v>103</v>
      </c>
      <c r="R372" s="9" t="s">
        <v>1312</v>
      </c>
      <c r="S372" s="9" t="s">
        <v>1071</v>
      </c>
      <c r="T372" s="9" t="s">
        <v>1172</v>
      </c>
      <c r="U372" s="9" t="s">
        <v>1074</v>
      </c>
      <c r="V372" s="6"/>
    </row>
    <row r="373" spans="2:22" ht="13.5">
      <c r="B373" s="7">
        <v>369</v>
      </c>
      <c r="C373" s="9" t="s">
        <v>970</v>
      </c>
      <c r="D373" s="136" t="s">
        <v>1060</v>
      </c>
      <c r="E373" s="136" t="s">
        <v>997</v>
      </c>
      <c r="F373" s="136" t="s">
        <v>998</v>
      </c>
      <c r="G373" s="137" t="s">
        <v>999</v>
      </c>
      <c r="H373" s="137" t="s">
        <v>196</v>
      </c>
      <c r="I373" s="135" t="s">
        <v>98</v>
      </c>
      <c r="J373" s="187">
        <v>146997191</v>
      </c>
      <c r="K373" s="138">
        <v>53998339.276</v>
      </c>
      <c r="L373" s="138">
        <v>54266325.976</v>
      </c>
      <c r="M373" s="138" t="s">
        <v>97</v>
      </c>
      <c r="N373" s="138">
        <v>896982.38</v>
      </c>
      <c r="O373" s="138">
        <v>896982.38</v>
      </c>
      <c r="P373" s="138" t="s">
        <v>97</v>
      </c>
      <c r="Q373" s="9" t="s">
        <v>1000</v>
      </c>
      <c r="R373" s="9" t="s">
        <v>1235</v>
      </c>
      <c r="S373" s="9" t="s">
        <v>1344</v>
      </c>
      <c r="T373" s="9" t="s">
        <v>174</v>
      </c>
      <c r="U373" s="9" t="s">
        <v>1074</v>
      </c>
      <c r="V373" s="6"/>
    </row>
    <row r="374" spans="2:22" ht="13.5">
      <c r="B374" s="7">
        <v>370</v>
      </c>
      <c r="C374" s="9" t="s">
        <v>970</v>
      </c>
      <c r="D374" s="136" t="s">
        <v>1060</v>
      </c>
      <c r="E374" s="136" t="s">
        <v>1001</v>
      </c>
      <c r="F374" s="136" t="s">
        <v>1002</v>
      </c>
      <c r="G374" s="137" t="s">
        <v>1003</v>
      </c>
      <c r="H374" s="137" t="s">
        <v>510</v>
      </c>
      <c r="I374" s="135" t="s">
        <v>98</v>
      </c>
      <c r="J374" s="190">
        <v>4500000</v>
      </c>
      <c r="K374" s="138" t="s">
        <v>97</v>
      </c>
      <c r="L374" s="138">
        <v>272565000</v>
      </c>
      <c r="M374" s="138" t="s">
        <v>97</v>
      </c>
      <c r="N374" s="138" t="s">
        <v>97</v>
      </c>
      <c r="O374" s="138">
        <v>4500000</v>
      </c>
      <c r="P374" s="138" t="s">
        <v>97</v>
      </c>
      <c r="Q374" s="9" t="s">
        <v>1000</v>
      </c>
      <c r="R374" s="9" t="s">
        <v>1235</v>
      </c>
      <c r="S374" s="9" t="s">
        <v>1344</v>
      </c>
      <c r="T374" s="9" t="s">
        <v>174</v>
      </c>
      <c r="U374" s="9" t="s">
        <v>1074</v>
      </c>
      <c r="V374" s="6"/>
    </row>
    <row r="375" spans="2:22" ht="13.5">
      <c r="B375" s="7">
        <v>371</v>
      </c>
      <c r="C375" s="9" t="s">
        <v>970</v>
      </c>
      <c r="D375" s="136" t="s">
        <v>1060</v>
      </c>
      <c r="E375" s="136" t="s">
        <v>1004</v>
      </c>
      <c r="F375" s="136" t="s">
        <v>1005</v>
      </c>
      <c r="G375" s="137" t="s">
        <v>1003</v>
      </c>
      <c r="H375" s="137" t="s">
        <v>510</v>
      </c>
      <c r="I375" s="135" t="s">
        <v>98</v>
      </c>
      <c r="J375" s="190">
        <v>390000</v>
      </c>
      <c r="K375" s="138" t="s">
        <v>97</v>
      </c>
      <c r="L375" s="138">
        <v>23622300</v>
      </c>
      <c r="M375" s="138" t="s">
        <v>97</v>
      </c>
      <c r="N375" s="138" t="s">
        <v>97</v>
      </c>
      <c r="O375" s="138">
        <v>390000</v>
      </c>
      <c r="P375" s="138" t="s">
        <v>97</v>
      </c>
      <c r="Q375" s="9" t="s">
        <v>1000</v>
      </c>
      <c r="R375" s="9" t="s">
        <v>1235</v>
      </c>
      <c r="S375" s="9" t="s">
        <v>1344</v>
      </c>
      <c r="T375" s="9" t="s">
        <v>174</v>
      </c>
      <c r="U375" s="9" t="s">
        <v>1074</v>
      </c>
      <c r="V375" s="6"/>
    </row>
    <row r="376" spans="1:22" ht="13.5">
      <c r="A376" s="6">
        <f>376-358</f>
        <v>18</v>
      </c>
      <c r="B376" s="7">
        <v>372</v>
      </c>
      <c r="C376" s="9" t="s">
        <v>970</v>
      </c>
      <c r="D376" s="136" t="s">
        <v>1060</v>
      </c>
      <c r="E376" s="136" t="s">
        <v>1006</v>
      </c>
      <c r="F376" s="136" t="s">
        <v>1007</v>
      </c>
      <c r="G376" s="137" t="s">
        <v>1003</v>
      </c>
      <c r="H376" s="137" t="s">
        <v>510</v>
      </c>
      <c r="I376" s="135" t="s">
        <v>98</v>
      </c>
      <c r="J376" s="190">
        <v>36320000</v>
      </c>
      <c r="K376" s="138" t="s">
        <v>97</v>
      </c>
      <c r="L376" s="138">
        <v>2199902400</v>
      </c>
      <c r="M376" s="138" t="s">
        <v>97</v>
      </c>
      <c r="N376" s="138" t="s">
        <v>97</v>
      </c>
      <c r="O376" s="138">
        <v>36320000</v>
      </c>
      <c r="P376" s="138" t="s">
        <v>97</v>
      </c>
      <c r="Q376" s="9" t="s">
        <v>1000</v>
      </c>
      <c r="R376" s="9" t="s">
        <v>1235</v>
      </c>
      <c r="S376" s="9" t="s">
        <v>1344</v>
      </c>
      <c r="T376" s="9" t="s">
        <v>174</v>
      </c>
      <c r="U376" s="9" t="s">
        <v>1074</v>
      </c>
      <c r="V376" s="6"/>
    </row>
    <row r="377" spans="2:22" ht="13.5">
      <c r="B377" s="7">
        <v>373</v>
      </c>
      <c r="C377" s="9" t="s">
        <v>970</v>
      </c>
      <c r="D377" s="136" t="s">
        <v>1060</v>
      </c>
      <c r="E377" s="136" t="s">
        <v>973</v>
      </c>
      <c r="F377" s="136" t="s">
        <v>974</v>
      </c>
      <c r="G377" s="137" t="s">
        <v>975</v>
      </c>
      <c r="H377" s="137" t="s">
        <v>976</v>
      </c>
      <c r="I377" s="135" t="s">
        <v>98</v>
      </c>
      <c r="J377" s="187">
        <v>12400000</v>
      </c>
      <c r="K377" s="138">
        <v>746480000</v>
      </c>
      <c r="L377" s="138" t="s">
        <v>97</v>
      </c>
      <c r="M377" s="138">
        <v>750200000</v>
      </c>
      <c r="N377" s="138">
        <v>12400000</v>
      </c>
      <c r="O377" s="138" t="s">
        <v>97</v>
      </c>
      <c r="P377" s="138">
        <v>12400000</v>
      </c>
      <c r="Q377" s="9" t="s">
        <v>213</v>
      </c>
      <c r="R377" s="9" t="s">
        <v>1237</v>
      </c>
      <c r="S377" s="9" t="s">
        <v>1149</v>
      </c>
      <c r="T377" s="9" t="s">
        <v>166</v>
      </c>
      <c r="U377" s="9" t="s">
        <v>1074</v>
      </c>
      <c r="V377" s="6"/>
    </row>
    <row r="378" spans="2:22" ht="13.5">
      <c r="B378" s="7">
        <v>374</v>
      </c>
      <c r="C378" s="9" t="s">
        <v>970</v>
      </c>
      <c r="D378" s="136" t="s">
        <v>1060</v>
      </c>
      <c r="E378" s="136" t="s">
        <v>977</v>
      </c>
      <c r="F378" s="136" t="s">
        <v>978</v>
      </c>
      <c r="G378" s="137" t="s">
        <v>595</v>
      </c>
      <c r="H378" s="137" t="s">
        <v>850</v>
      </c>
      <c r="I378" s="135" t="s">
        <v>98</v>
      </c>
      <c r="J378" s="187">
        <v>12000000</v>
      </c>
      <c r="K378" s="138">
        <v>722400000</v>
      </c>
      <c r="L378" s="138">
        <v>723396000</v>
      </c>
      <c r="M378" s="138" t="s">
        <v>97</v>
      </c>
      <c r="N378" s="138">
        <v>12000000</v>
      </c>
      <c r="O378" s="138">
        <v>12000000</v>
      </c>
      <c r="P378" s="138" t="s">
        <v>97</v>
      </c>
      <c r="Q378" s="9" t="s">
        <v>1148</v>
      </c>
      <c r="R378" s="9" t="s">
        <v>1237</v>
      </c>
      <c r="S378" s="9" t="s">
        <v>1149</v>
      </c>
      <c r="T378" s="9" t="s">
        <v>166</v>
      </c>
      <c r="U378" s="9" t="s">
        <v>1074</v>
      </c>
      <c r="V378" s="6"/>
    </row>
    <row r="379" spans="2:22" ht="13.5">
      <c r="B379" s="7">
        <v>375</v>
      </c>
      <c r="C379" s="9" t="s">
        <v>970</v>
      </c>
      <c r="D379" s="136" t="s">
        <v>1060</v>
      </c>
      <c r="E379" s="136" t="s">
        <v>1008</v>
      </c>
      <c r="F379" s="136" t="s">
        <v>1009</v>
      </c>
      <c r="G379" s="137" t="s">
        <v>986</v>
      </c>
      <c r="H379" s="137" t="s">
        <v>196</v>
      </c>
      <c r="I379" s="135" t="s">
        <v>98</v>
      </c>
      <c r="J379" s="187">
        <v>192028414</v>
      </c>
      <c r="K379" s="138">
        <v>9294866816.2</v>
      </c>
      <c r="L379" s="138">
        <v>4151187579.09</v>
      </c>
      <c r="M379" s="138">
        <v>5196059500.5</v>
      </c>
      <c r="N379" s="138">
        <v>154399781</v>
      </c>
      <c r="O379" s="138">
        <v>68514500</v>
      </c>
      <c r="P379" s="138">
        <v>85885281</v>
      </c>
      <c r="Q379" s="9" t="s">
        <v>1067</v>
      </c>
      <c r="R379" s="9" t="s">
        <v>1235</v>
      </c>
      <c r="S379" s="9" t="s">
        <v>1344</v>
      </c>
      <c r="T379" s="9" t="s">
        <v>168</v>
      </c>
      <c r="U379" s="9" t="s">
        <v>1074</v>
      </c>
      <c r="V379" s="6"/>
    </row>
    <row r="380" spans="2:22" ht="13.5">
      <c r="B380" s="7">
        <v>376</v>
      </c>
      <c r="C380" s="9" t="s">
        <v>970</v>
      </c>
      <c r="D380" s="136" t="s">
        <v>1060</v>
      </c>
      <c r="E380" s="136" t="s">
        <v>90</v>
      </c>
      <c r="F380" s="136" t="s">
        <v>91</v>
      </c>
      <c r="G380" s="137" t="s">
        <v>92</v>
      </c>
      <c r="H380" s="137" t="s">
        <v>235</v>
      </c>
      <c r="I380" s="135" t="s">
        <v>98</v>
      </c>
      <c r="J380" s="190">
        <v>7330000</v>
      </c>
      <c r="K380" s="138">
        <v>441266000</v>
      </c>
      <c r="L380" s="138">
        <v>202740003.484</v>
      </c>
      <c r="M380" s="138">
        <v>241491236.745</v>
      </c>
      <c r="N380" s="138">
        <v>7330000</v>
      </c>
      <c r="O380" s="138">
        <v>3338409.31</v>
      </c>
      <c r="P380" s="138">
        <v>3991590.69</v>
      </c>
      <c r="Q380" s="9" t="s">
        <v>169</v>
      </c>
      <c r="R380" s="9" t="s">
        <v>1235</v>
      </c>
      <c r="S380" s="9" t="s">
        <v>1344</v>
      </c>
      <c r="T380" s="9" t="s">
        <v>168</v>
      </c>
      <c r="U380" s="9" t="s">
        <v>1074</v>
      </c>
      <c r="V380" s="6"/>
    </row>
    <row r="381" spans="2:22" ht="13.5">
      <c r="B381" s="7">
        <v>377</v>
      </c>
      <c r="C381" s="9" t="s">
        <v>851</v>
      </c>
      <c r="D381" s="136" t="s">
        <v>1060</v>
      </c>
      <c r="E381" s="136" t="s">
        <v>857</v>
      </c>
      <c r="F381" s="136" t="s">
        <v>858</v>
      </c>
      <c r="G381" s="137" t="s">
        <v>859</v>
      </c>
      <c r="H381" s="137" t="s">
        <v>251</v>
      </c>
      <c r="I381" s="135" t="s">
        <v>98</v>
      </c>
      <c r="J381" s="190">
        <v>52150000</v>
      </c>
      <c r="K381" s="138">
        <v>2483340300</v>
      </c>
      <c r="L381" s="138" t="s">
        <v>97</v>
      </c>
      <c r="M381" s="138">
        <v>2495715750</v>
      </c>
      <c r="N381" s="138">
        <v>41251500</v>
      </c>
      <c r="O381" s="138" t="s">
        <v>97</v>
      </c>
      <c r="P381" s="138">
        <v>41251500</v>
      </c>
      <c r="Q381" s="9" t="s">
        <v>1183</v>
      </c>
      <c r="R381" s="9" t="s">
        <v>1235</v>
      </c>
      <c r="S381" s="9" t="s">
        <v>1344</v>
      </c>
      <c r="T381" s="9" t="s">
        <v>168</v>
      </c>
      <c r="U381" s="9" t="s">
        <v>1073</v>
      </c>
      <c r="V381" s="6"/>
    </row>
    <row r="382" spans="2:22" ht="13.5">
      <c r="B382" s="7">
        <v>378</v>
      </c>
      <c r="C382" s="9" t="s">
        <v>851</v>
      </c>
      <c r="D382" s="136" t="s">
        <v>1060</v>
      </c>
      <c r="E382" s="136" t="s">
        <v>860</v>
      </c>
      <c r="F382" s="136" t="s">
        <v>861</v>
      </c>
      <c r="G382" s="137" t="s">
        <v>859</v>
      </c>
      <c r="H382" s="137" t="s">
        <v>251</v>
      </c>
      <c r="I382" s="135" t="s">
        <v>98</v>
      </c>
      <c r="J382" s="187">
        <v>9630000</v>
      </c>
      <c r="K382" s="138">
        <v>261653280</v>
      </c>
      <c r="L382" s="138" t="s">
        <v>97</v>
      </c>
      <c r="M382" s="138">
        <v>262957200</v>
      </c>
      <c r="N382" s="138">
        <v>4346400</v>
      </c>
      <c r="O382" s="138" t="s">
        <v>97</v>
      </c>
      <c r="P382" s="138">
        <v>4346400</v>
      </c>
      <c r="Q382" s="9" t="s">
        <v>1184</v>
      </c>
      <c r="R382" s="9" t="s">
        <v>1235</v>
      </c>
      <c r="S382" s="9" t="s">
        <v>1344</v>
      </c>
      <c r="T382" s="9" t="s">
        <v>188</v>
      </c>
      <c r="U382" s="9" t="s">
        <v>1073</v>
      </c>
      <c r="V382" s="6"/>
    </row>
    <row r="383" spans="2:22" ht="13.5">
      <c r="B383" s="7">
        <v>379</v>
      </c>
      <c r="C383" s="9" t="s">
        <v>851</v>
      </c>
      <c r="D383" s="136" t="s">
        <v>1060</v>
      </c>
      <c r="E383" s="136" t="s">
        <v>862</v>
      </c>
      <c r="F383" s="136" t="s">
        <v>863</v>
      </c>
      <c r="G383" s="137" t="s">
        <v>859</v>
      </c>
      <c r="H383" s="137" t="s">
        <v>251</v>
      </c>
      <c r="I383" s="135" t="s">
        <v>98</v>
      </c>
      <c r="J383" s="187">
        <v>6920000</v>
      </c>
      <c r="K383" s="138">
        <v>314605200</v>
      </c>
      <c r="L383" s="138" t="s">
        <v>97</v>
      </c>
      <c r="M383" s="138">
        <v>316173000</v>
      </c>
      <c r="N383" s="138">
        <v>5226000</v>
      </c>
      <c r="O383" s="138" t="s">
        <v>97</v>
      </c>
      <c r="P383" s="138">
        <v>5226000</v>
      </c>
      <c r="Q383" s="9" t="s">
        <v>666</v>
      </c>
      <c r="R383" s="9" t="s">
        <v>1235</v>
      </c>
      <c r="S383" s="9" t="s">
        <v>1344</v>
      </c>
      <c r="T383" s="9" t="s">
        <v>666</v>
      </c>
      <c r="U383" s="9" t="s">
        <v>1073</v>
      </c>
      <c r="V383" s="6"/>
    </row>
    <row r="384" spans="2:22" ht="13.5">
      <c r="B384" s="7">
        <v>380</v>
      </c>
      <c r="C384" s="9" t="s">
        <v>851</v>
      </c>
      <c r="D384" s="136" t="s">
        <v>1060</v>
      </c>
      <c r="E384" s="136" t="s">
        <v>852</v>
      </c>
      <c r="F384" s="136" t="s">
        <v>853</v>
      </c>
      <c r="G384" s="137" t="s">
        <v>854</v>
      </c>
      <c r="H384" s="137" t="s">
        <v>251</v>
      </c>
      <c r="I384" s="135" t="s">
        <v>98</v>
      </c>
      <c r="J384" s="190">
        <v>8400000</v>
      </c>
      <c r="K384" s="138">
        <v>505680000</v>
      </c>
      <c r="L384" s="138" t="s">
        <v>97</v>
      </c>
      <c r="M384" s="138">
        <v>508200000</v>
      </c>
      <c r="N384" s="138">
        <v>8400000</v>
      </c>
      <c r="O384" s="138" t="s">
        <v>97</v>
      </c>
      <c r="P384" s="138">
        <v>8400000</v>
      </c>
      <c r="Q384" s="9" t="s">
        <v>169</v>
      </c>
      <c r="R384" s="9" t="s">
        <v>1235</v>
      </c>
      <c r="S384" s="9" t="s">
        <v>1344</v>
      </c>
      <c r="T384" s="9" t="s">
        <v>168</v>
      </c>
      <c r="U384" s="9" t="s">
        <v>1073</v>
      </c>
      <c r="V384" s="6"/>
    </row>
    <row r="385" spans="2:22" ht="13.5">
      <c r="B385" s="7">
        <v>381</v>
      </c>
      <c r="C385" s="9" t="s">
        <v>851</v>
      </c>
      <c r="D385" s="136" t="s">
        <v>1060</v>
      </c>
      <c r="E385" s="136" t="s">
        <v>855</v>
      </c>
      <c r="F385" s="136" t="s">
        <v>856</v>
      </c>
      <c r="G385" s="137" t="s">
        <v>854</v>
      </c>
      <c r="H385" s="137" t="s">
        <v>251</v>
      </c>
      <c r="I385" s="135" t="s">
        <v>98</v>
      </c>
      <c r="J385" s="187">
        <v>2950000</v>
      </c>
      <c r="K385" s="138">
        <v>177590000</v>
      </c>
      <c r="L385" s="138" t="s">
        <v>97</v>
      </c>
      <c r="M385" s="138">
        <v>178475000</v>
      </c>
      <c r="N385" s="138">
        <v>2950000</v>
      </c>
      <c r="O385" s="138" t="s">
        <v>97</v>
      </c>
      <c r="P385" s="138">
        <v>2950000</v>
      </c>
      <c r="Q385" s="9" t="s">
        <v>189</v>
      </c>
      <c r="R385" s="9" t="s">
        <v>1235</v>
      </c>
      <c r="S385" s="9" t="s">
        <v>1344</v>
      </c>
      <c r="T385" s="9" t="s">
        <v>188</v>
      </c>
      <c r="U385" s="9" t="s">
        <v>1073</v>
      </c>
      <c r="V385" s="6"/>
    </row>
    <row r="386" ht="13.5">
      <c r="B386" s="7">
        <v>382</v>
      </c>
    </row>
    <row r="387" spans="2:5" ht="13.5">
      <c r="B387" s="7">
        <v>383</v>
      </c>
      <c r="E387" s="173">
        <v>73</v>
      </c>
    </row>
    <row r="388" spans="2:5" ht="13.5">
      <c r="B388" s="7">
        <v>384</v>
      </c>
      <c r="E388" s="173">
        <v>3</v>
      </c>
    </row>
    <row r="389" spans="2:5" ht="13.5">
      <c r="B389" s="7">
        <v>385</v>
      </c>
      <c r="E389" s="173">
        <v>12</v>
      </c>
    </row>
    <row r="390" spans="2:5" ht="13.5">
      <c r="B390" s="7">
        <v>386</v>
      </c>
      <c r="E390" s="173">
        <v>18</v>
      </c>
    </row>
    <row r="391" spans="2:5" ht="13.5">
      <c r="B391" s="7">
        <v>387</v>
      </c>
      <c r="E391" s="173">
        <v>2</v>
      </c>
    </row>
    <row r="392" spans="2:5" ht="13.5">
      <c r="B392" s="7">
        <v>388</v>
      </c>
      <c r="E392" s="173">
        <v>13</v>
      </c>
    </row>
    <row r="393" spans="2:5" ht="13.5">
      <c r="B393" s="7">
        <v>389</v>
      </c>
      <c r="E393" s="173">
        <v>3</v>
      </c>
    </row>
    <row r="394" spans="2:5" ht="13.5">
      <c r="B394" s="7">
        <v>390</v>
      </c>
      <c r="E394" s="173">
        <v>31</v>
      </c>
    </row>
    <row r="395" spans="2:5" ht="13.5">
      <c r="B395" s="7">
        <v>391</v>
      </c>
      <c r="E395" s="173">
        <v>12</v>
      </c>
    </row>
    <row r="396" spans="2:5" ht="13.5">
      <c r="B396" s="7">
        <v>392</v>
      </c>
      <c r="E396" s="173">
        <v>43</v>
      </c>
    </row>
    <row r="397" spans="2:5" ht="13.5">
      <c r="B397" s="7">
        <v>393</v>
      </c>
      <c r="E397" s="173">
        <v>13</v>
      </c>
    </row>
    <row r="398" spans="2:5" ht="13.5">
      <c r="B398" s="7">
        <v>394</v>
      </c>
      <c r="E398" s="173">
        <v>2</v>
      </c>
    </row>
    <row r="399" spans="2:5" ht="13.5">
      <c r="B399" s="7">
        <v>395</v>
      </c>
      <c r="E399" s="173">
        <v>9</v>
      </c>
    </row>
    <row r="400" spans="2:5" ht="13.5">
      <c r="B400" s="7">
        <v>396</v>
      </c>
      <c r="E400" s="173">
        <v>24</v>
      </c>
    </row>
    <row r="401" spans="2:5" ht="13.5">
      <c r="B401" s="7">
        <v>397</v>
      </c>
      <c r="E401" s="173">
        <v>1</v>
      </c>
    </row>
    <row r="402" spans="2:5" ht="13.5">
      <c r="B402" s="7">
        <v>398</v>
      </c>
      <c r="E402" s="173">
        <v>5</v>
      </c>
    </row>
    <row r="403" spans="2:5" ht="13.5">
      <c r="B403" s="7">
        <v>399</v>
      </c>
      <c r="E403" s="173">
        <v>1</v>
      </c>
    </row>
    <row r="404" spans="2:5" ht="13.5">
      <c r="B404" s="7">
        <v>400</v>
      </c>
      <c r="E404" s="173">
        <v>5</v>
      </c>
    </row>
    <row r="405" spans="2:5" ht="13.5">
      <c r="B405" s="7">
        <v>401</v>
      </c>
      <c r="E405" s="173">
        <v>2</v>
      </c>
    </row>
    <row r="406" spans="2:5" ht="13.5">
      <c r="B406" s="7">
        <v>402</v>
      </c>
      <c r="E406" s="173">
        <v>5</v>
      </c>
    </row>
    <row r="407" spans="2:5" ht="13.5">
      <c r="B407" s="7">
        <v>403</v>
      </c>
      <c r="E407" s="173">
        <v>3</v>
      </c>
    </row>
    <row r="408" spans="2:5" ht="13.5">
      <c r="B408" s="7">
        <v>404</v>
      </c>
      <c r="E408" s="173">
        <v>9</v>
      </c>
    </row>
    <row r="409" spans="2:5" ht="13.5">
      <c r="B409" s="7">
        <v>405</v>
      </c>
      <c r="E409" s="173">
        <v>6</v>
      </c>
    </row>
    <row r="410" spans="2:5" ht="13.5">
      <c r="B410" s="7">
        <v>406</v>
      </c>
      <c r="E410" s="173">
        <v>13</v>
      </c>
    </row>
    <row r="411" spans="2:5" ht="13.5">
      <c r="B411" s="7">
        <v>407</v>
      </c>
      <c r="E411" s="173">
        <v>39</v>
      </c>
    </row>
    <row r="412" spans="2:5" ht="13.5">
      <c r="B412" s="7">
        <v>408</v>
      </c>
      <c r="E412" s="173">
        <v>1</v>
      </c>
    </row>
    <row r="413" spans="2:5" ht="13.5">
      <c r="B413" s="7">
        <v>409</v>
      </c>
      <c r="E413" s="173">
        <v>10</v>
      </c>
    </row>
    <row r="414" spans="2:5" ht="13.5">
      <c r="B414" s="7">
        <v>410</v>
      </c>
      <c r="E414" s="173">
        <v>18</v>
      </c>
    </row>
    <row r="415" spans="2:5" ht="13.5">
      <c r="B415" s="7">
        <v>411</v>
      </c>
      <c r="E415" s="173">
        <v>5</v>
      </c>
    </row>
    <row r="416" spans="2:5" ht="13.5">
      <c r="B416" s="7">
        <v>412</v>
      </c>
      <c r="E416" s="173">
        <f>SUM(E387:E415)</f>
        <v>381</v>
      </c>
    </row>
    <row r="417" ht="13.5">
      <c r="B417" s="7">
        <v>413</v>
      </c>
    </row>
    <row r="418" ht="13.5">
      <c r="B418" s="7">
        <v>414</v>
      </c>
    </row>
    <row r="419" ht="13.5">
      <c r="B419" s="7">
        <v>415</v>
      </c>
    </row>
    <row r="420" ht="13.5">
      <c r="B420" s="7">
        <v>416</v>
      </c>
    </row>
    <row r="421" ht="13.5">
      <c r="B421" s="7">
        <v>417</v>
      </c>
    </row>
    <row r="422" ht="13.5">
      <c r="B422" s="7">
        <v>418</v>
      </c>
    </row>
    <row r="423" ht="13.5">
      <c r="B423" s="7">
        <v>419</v>
      </c>
    </row>
    <row r="424" ht="13.5">
      <c r="B424" s="7">
        <v>420</v>
      </c>
    </row>
    <row r="425" ht="13.5">
      <c r="B425" s="7">
        <v>421</v>
      </c>
    </row>
    <row r="426" ht="13.5">
      <c r="B426" s="7">
        <v>422</v>
      </c>
    </row>
    <row r="427" ht="13.5">
      <c r="B427" s="7">
        <v>423</v>
      </c>
    </row>
    <row r="428" ht="13.5">
      <c r="B428" s="7">
        <v>424</v>
      </c>
    </row>
    <row r="429" ht="13.5">
      <c r="B429" s="7">
        <v>425</v>
      </c>
    </row>
    <row r="430" ht="13.5">
      <c r="B430" s="7">
        <v>426</v>
      </c>
    </row>
    <row r="431" ht="13.5">
      <c r="B431" s="7">
        <v>427</v>
      </c>
    </row>
    <row r="432" ht="13.5">
      <c r="B432" s="7">
        <v>428</v>
      </c>
    </row>
    <row r="433" ht="13.5">
      <c r="B433" s="7">
        <v>429</v>
      </c>
    </row>
    <row r="434" ht="13.5">
      <c r="B434" s="7">
        <v>430</v>
      </c>
    </row>
    <row r="435" ht="13.5">
      <c r="B435" s="7">
        <v>431</v>
      </c>
    </row>
    <row r="436" ht="13.5">
      <c r="B436" s="7">
        <v>432</v>
      </c>
    </row>
    <row r="437" ht="13.5">
      <c r="B437" s="7">
        <v>433</v>
      </c>
    </row>
    <row r="438" ht="13.5">
      <c r="B438" s="7">
        <v>434</v>
      </c>
    </row>
    <row r="439" ht="13.5">
      <c r="B439" s="7">
        <v>435</v>
      </c>
    </row>
    <row r="440" ht="13.5">
      <c r="B440" s="7">
        <v>436</v>
      </c>
    </row>
    <row r="441" ht="13.5">
      <c r="B441" s="7">
        <v>437</v>
      </c>
    </row>
    <row r="442" ht="13.5">
      <c r="B442" s="7">
        <v>438</v>
      </c>
    </row>
    <row r="443" ht="13.5">
      <c r="B443" s="7">
        <v>439</v>
      </c>
    </row>
    <row r="444" ht="13.5">
      <c r="B444" s="7">
        <v>440</v>
      </c>
    </row>
    <row r="445" ht="13.5">
      <c r="B445" s="7">
        <v>441</v>
      </c>
    </row>
    <row r="446" ht="13.5">
      <c r="B446" s="7">
        <v>442</v>
      </c>
    </row>
    <row r="447" ht="13.5">
      <c r="B447" s="7">
        <v>443</v>
      </c>
    </row>
    <row r="448" ht="13.5">
      <c r="B448" s="7">
        <v>444</v>
      </c>
    </row>
    <row r="449" ht="13.5">
      <c r="B449" s="7">
        <v>445</v>
      </c>
    </row>
    <row r="450" ht="13.5">
      <c r="B450" s="7">
        <v>446</v>
      </c>
    </row>
    <row r="451" ht="13.5">
      <c r="B451" s="7">
        <v>447</v>
      </c>
    </row>
    <row r="452" ht="13.5">
      <c r="B452" s="7">
        <v>448</v>
      </c>
    </row>
    <row r="453" ht="13.5">
      <c r="B453" s="7">
        <v>449</v>
      </c>
    </row>
    <row r="454" ht="13.5">
      <c r="B454" s="7">
        <v>450</v>
      </c>
    </row>
    <row r="455" ht="13.5">
      <c r="B455" s="7">
        <v>451</v>
      </c>
    </row>
    <row r="456" ht="13.5">
      <c r="B456" s="7">
        <v>452</v>
      </c>
    </row>
    <row r="457" ht="13.5">
      <c r="B457" s="7">
        <v>453</v>
      </c>
    </row>
    <row r="458" ht="13.5">
      <c r="B458" s="7">
        <v>454</v>
      </c>
    </row>
    <row r="459" ht="13.5">
      <c r="B459" s="7">
        <v>455</v>
      </c>
    </row>
    <row r="460" ht="13.5">
      <c r="B460" s="7">
        <v>456</v>
      </c>
    </row>
    <row r="461" ht="13.5">
      <c r="B461" s="7">
        <v>457</v>
      </c>
    </row>
    <row r="462" ht="13.5">
      <c r="B462" s="7">
        <v>458</v>
      </c>
    </row>
    <row r="463" ht="13.5">
      <c r="B463" s="7">
        <v>459</v>
      </c>
    </row>
    <row r="464" ht="13.5">
      <c r="B464" s="7">
        <v>460</v>
      </c>
    </row>
    <row r="465" ht="13.5">
      <c r="B465" s="7">
        <v>461</v>
      </c>
    </row>
    <row r="466" ht="13.5">
      <c r="B466" s="7">
        <v>462</v>
      </c>
    </row>
    <row r="467" ht="13.5">
      <c r="B467" s="7">
        <v>463</v>
      </c>
    </row>
    <row r="468" ht="13.5">
      <c r="B468" s="7">
        <v>464</v>
      </c>
    </row>
    <row r="469" ht="13.5">
      <c r="B469" s="7">
        <v>465</v>
      </c>
    </row>
    <row r="470" ht="13.5">
      <c r="B470" s="7">
        <v>466</v>
      </c>
    </row>
    <row r="471" ht="13.5">
      <c r="B471" s="7">
        <v>467</v>
      </c>
    </row>
    <row r="472" ht="13.5">
      <c r="B472" s="7">
        <v>468</v>
      </c>
    </row>
    <row r="473" ht="13.5">
      <c r="B473" s="7">
        <v>469</v>
      </c>
    </row>
    <row r="474" ht="13.5">
      <c r="B474" s="7">
        <v>470</v>
      </c>
    </row>
    <row r="475" ht="13.5">
      <c r="B475" s="7">
        <v>471</v>
      </c>
    </row>
    <row r="476" ht="13.5">
      <c r="B476" s="7">
        <v>472</v>
      </c>
    </row>
    <row r="477" ht="13.5">
      <c r="B477" s="7">
        <v>473</v>
      </c>
    </row>
    <row r="478" ht="13.5">
      <c r="B478" s="7">
        <v>474</v>
      </c>
    </row>
    <row r="479" ht="13.5">
      <c r="B479" s="7">
        <v>475</v>
      </c>
    </row>
    <row r="480" ht="13.5">
      <c r="B480" s="7">
        <v>476</v>
      </c>
    </row>
    <row r="481" ht="13.5">
      <c r="B481" s="7">
        <v>477</v>
      </c>
    </row>
    <row r="482" ht="13.5">
      <c r="B482" s="7">
        <v>478</v>
      </c>
    </row>
    <row r="483" ht="13.5">
      <c r="B483" s="7">
        <v>479</v>
      </c>
    </row>
    <row r="484" ht="13.5">
      <c r="B484" s="7">
        <v>480</v>
      </c>
    </row>
    <row r="485" ht="13.5">
      <c r="B485" s="7">
        <v>481</v>
      </c>
    </row>
    <row r="486" ht="13.5">
      <c r="B486" s="7">
        <v>482</v>
      </c>
    </row>
    <row r="487" ht="13.5">
      <c r="B487" s="7">
        <v>483</v>
      </c>
    </row>
    <row r="488" ht="13.5">
      <c r="B488" s="7">
        <v>484</v>
      </c>
    </row>
    <row r="489" ht="13.5">
      <c r="B489" s="7">
        <v>485</v>
      </c>
    </row>
    <row r="490" ht="13.5">
      <c r="B490" s="7">
        <v>486</v>
      </c>
    </row>
    <row r="491" ht="13.5">
      <c r="B491" s="7">
        <v>487</v>
      </c>
    </row>
    <row r="492" ht="13.5">
      <c r="B492" s="7">
        <v>488</v>
      </c>
    </row>
    <row r="493" ht="13.5">
      <c r="B493" s="7">
        <v>489</v>
      </c>
    </row>
    <row r="494" ht="13.5">
      <c r="B494" s="7">
        <v>490</v>
      </c>
    </row>
    <row r="495" ht="13.5">
      <c r="B495" s="7">
        <v>491</v>
      </c>
    </row>
    <row r="496" ht="13.5">
      <c r="B496" s="7">
        <v>492</v>
      </c>
    </row>
    <row r="497" ht="13.5">
      <c r="B497" s="7">
        <v>493</v>
      </c>
    </row>
    <row r="498" ht="13.5">
      <c r="B498" s="7">
        <v>494</v>
      </c>
    </row>
    <row r="499" ht="13.5">
      <c r="B499" s="7">
        <v>495</v>
      </c>
    </row>
    <row r="500" ht="13.5">
      <c r="B500" s="7">
        <v>496</v>
      </c>
    </row>
    <row r="501" ht="13.5">
      <c r="B501" s="7">
        <v>497</v>
      </c>
    </row>
    <row r="502" ht="13.5">
      <c r="B502" s="7">
        <v>498</v>
      </c>
    </row>
    <row r="503" ht="13.5">
      <c r="B503" s="7">
        <v>499</v>
      </c>
    </row>
    <row r="504" ht="13.5">
      <c r="B504" s="7">
        <v>500</v>
      </c>
    </row>
    <row r="505" ht="13.5">
      <c r="B505" s="7">
        <v>501</v>
      </c>
    </row>
    <row r="506" ht="13.5">
      <c r="B506" s="7">
        <v>502</v>
      </c>
    </row>
    <row r="507" ht="13.5">
      <c r="B507" s="7">
        <v>503</v>
      </c>
    </row>
    <row r="508" ht="13.5">
      <c r="B508" s="7">
        <v>504</v>
      </c>
    </row>
    <row r="509" ht="13.5">
      <c r="B509" s="7">
        <v>505</v>
      </c>
    </row>
    <row r="510" ht="13.5">
      <c r="B510" s="7">
        <v>506</v>
      </c>
    </row>
    <row r="511" ht="13.5">
      <c r="B511" s="7">
        <v>507</v>
      </c>
    </row>
    <row r="512" ht="13.5">
      <c r="B512" s="7">
        <v>508</v>
      </c>
    </row>
    <row r="513" ht="13.5">
      <c r="B513" s="7">
        <v>509</v>
      </c>
    </row>
    <row r="514" ht="13.5">
      <c r="B514" s="7">
        <v>510</v>
      </c>
    </row>
    <row r="515" ht="13.5">
      <c r="B515" s="7">
        <v>511</v>
      </c>
    </row>
    <row r="516" ht="13.5">
      <c r="B516" s="7">
        <v>512</v>
      </c>
    </row>
    <row r="517" ht="13.5">
      <c r="B517" s="7">
        <v>513</v>
      </c>
    </row>
    <row r="518" ht="13.5">
      <c r="B518" s="7">
        <v>514</v>
      </c>
    </row>
    <row r="519" ht="13.5">
      <c r="B519" s="7">
        <v>515</v>
      </c>
    </row>
    <row r="520" ht="13.5">
      <c r="B520" s="7">
        <v>516</v>
      </c>
    </row>
    <row r="521" ht="13.5">
      <c r="B521" s="7">
        <v>517</v>
      </c>
    </row>
    <row r="522" ht="13.5">
      <c r="B522" s="7">
        <v>518</v>
      </c>
    </row>
    <row r="523" ht="13.5">
      <c r="B523" s="7">
        <v>519</v>
      </c>
    </row>
    <row r="524" ht="13.5">
      <c r="B524" s="7">
        <v>520</v>
      </c>
    </row>
    <row r="525" ht="13.5">
      <c r="B525" s="7">
        <v>521</v>
      </c>
    </row>
    <row r="526" ht="13.5">
      <c r="B526" s="7">
        <v>522</v>
      </c>
    </row>
    <row r="527" ht="13.5">
      <c r="B527" s="7">
        <v>523</v>
      </c>
    </row>
    <row r="528" ht="13.5">
      <c r="B528" s="7">
        <v>524</v>
      </c>
    </row>
    <row r="529" ht="13.5">
      <c r="B529" s="7">
        <v>525</v>
      </c>
    </row>
    <row r="530" ht="13.5">
      <c r="B530" s="7">
        <v>526</v>
      </c>
    </row>
    <row r="531" ht="13.5">
      <c r="B531" s="7">
        <v>527</v>
      </c>
    </row>
    <row r="532" ht="13.5">
      <c r="B532" s="7">
        <v>528</v>
      </c>
    </row>
    <row r="533" ht="13.5">
      <c r="B533" s="7">
        <v>529</v>
      </c>
    </row>
    <row r="534" ht="13.5">
      <c r="B534" s="7">
        <v>530</v>
      </c>
    </row>
    <row r="535" ht="13.5">
      <c r="B535" s="7">
        <v>531</v>
      </c>
    </row>
    <row r="536" ht="13.5">
      <c r="B536" s="7">
        <v>532</v>
      </c>
    </row>
    <row r="537" ht="13.5">
      <c r="B537" s="7">
        <v>533</v>
      </c>
    </row>
    <row r="538" ht="13.5">
      <c r="B538" s="7">
        <v>534</v>
      </c>
    </row>
    <row r="539" ht="13.5">
      <c r="B539" s="7">
        <v>535</v>
      </c>
    </row>
    <row r="540" ht="13.5">
      <c r="B540" s="7">
        <v>536</v>
      </c>
    </row>
    <row r="541" ht="13.5">
      <c r="B541" s="7">
        <v>537</v>
      </c>
    </row>
    <row r="542" ht="13.5">
      <c r="B542" s="7">
        <v>538</v>
      </c>
    </row>
    <row r="543" ht="13.5">
      <c r="B543" s="7">
        <v>539</v>
      </c>
    </row>
    <row r="544" ht="13.5">
      <c r="B544" s="7">
        <v>540</v>
      </c>
    </row>
    <row r="545" ht="13.5">
      <c r="B545" s="7">
        <v>541</v>
      </c>
    </row>
    <row r="546" ht="13.5">
      <c r="B546" s="7">
        <v>542</v>
      </c>
    </row>
    <row r="547" ht="13.5">
      <c r="B547" s="7">
        <v>543</v>
      </c>
    </row>
    <row r="548" ht="13.5">
      <c r="B548" s="7">
        <v>544</v>
      </c>
    </row>
    <row r="549" ht="13.5">
      <c r="B549" s="7">
        <v>545</v>
      </c>
    </row>
    <row r="550" ht="13.5">
      <c r="B550" s="7">
        <v>546</v>
      </c>
    </row>
    <row r="551" ht="13.5">
      <c r="B551" s="7">
        <v>547</v>
      </c>
    </row>
    <row r="552" ht="13.5">
      <c r="B552" s="7">
        <v>548</v>
      </c>
    </row>
    <row r="553" ht="13.5">
      <c r="B553" s="7">
        <v>549</v>
      </c>
    </row>
    <row r="554" ht="13.5">
      <c r="B554" s="7">
        <v>550</v>
      </c>
    </row>
    <row r="555" ht="13.5">
      <c r="B555" s="7">
        <v>551</v>
      </c>
    </row>
    <row r="556" ht="13.5">
      <c r="B556" s="7">
        <v>552</v>
      </c>
    </row>
    <row r="557" ht="13.5">
      <c r="B557" s="7">
        <v>553</v>
      </c>
    </row>
    <row r="558" ht="13.5">
      <c r="B558" s="7">
        <v>554</v>
      </c>
    </row>
    <row r="559" ht="13.5">
      <c r="B559" s="7">
        <v>555</v>
      </c>
    </row>
    <row r="560" ht="13.5">
      <c r="B560" s="7">
        <v>556</v>
      </c>
    </row>
    <row r="561" ht="13.5">
      <c r="B561" s="7">
        <v>557</v>
      </c>
    </row>
    <row r="562" ht="13.5">
      <c r="B562" s="7">
        <v>558</v>
      </c>
    </row>
    <row r="563" ht="13.5">
      <c r="B563" s="7">
        <v>559</v>
      </c>
    </row>
    <row r="564" ht="13.5">
      <c r="B564" s="7">
        <v>560</v>
      </c>
    </row>
    <row r="565" ht="13.5">
      <c r="B565" s="7">
        <v>561</v>
      </c>
    </row>
    <row r="566" ht="13.5">
      <c r="B566" s="7">
        <v>562</v>
      </c>
    </row>
    <row r="567" ht="13.5">
      <c r="B567" s="7">
        <v>563</v>
      </c>
    </row>
    <row r="568" ht="13.5">
      <c r="B568" s="7">
        <v>564</v>
      </c>
    </row>
    <row r="569" ht="13.5">
      <c r="B569" s="7">
        <v>565</v>
      </c>
    </row>
    <row r="570" ht="13.5">
      <c r="B570" s="7">
        <v>566</v>
      </c>
    </row>
    <row r="571" ht="13.5">
      <c r="B571" s="7">
        <v>567</v>
      </c>
    </row>
    <row r="572" ht="13.5">
      <c r="B572" s="7">
        <v>568</v>
      </c>
    </row>
    <row r="573" ht="13.5">
      <c r="B573" s="7">
        <v>569</v>
      </c>
    </row>
    <row r="574" ht="13.5">
      <c r="B574" s="7">
        <v>570</v>
      </c>
    </row>
    <row r="575" ht="13.5">
      <c r="B575" s="7">
        <v>571</v>
      </c>
    </row>
    <row r="576" ht="13.5">
      <c r="B576" s="7">
        <v>572</v>
      </c>
    </row>
    <row r="577" ht="13.5">
      <c r="B577" s="7">
        <v>573</v>
      </c>
    </row>
    <row r="578" ht="13.5">
      <c r="B578" s="7">
        <v>574</v>
      </c>
    </row>
    <row r="579" ht="13.5">
      <c r="B579" s="7">
        <v>575</v>
      </c>
    </row>
    <row r="580" ht="13.5">
      <c r="B580" s="7">
        <v>576</v>
      </c>
    </row>
    <row r="581" ht="13.5">
      <c r="B581" s="7">
        <v>577</v>
      </c>
    </row>
    <row r="582" ht="13.5">
      <c r="B582" s="7">
        <v>578</v>
      </c>
    </row>
    <row r="583" ht="13.5">
      <c r="B583" s="7">
        <v>579</v>
      </c>
    </row>
    <row r="584" ht="13.5">
      <c r="B584" s="7">
        <v>580</v>
      </c>
    </row>
    <row r="585" ht="13.5">
      <c r="B585" s="7">
        <v>581</v>
      </c>
    </row>
    <row r="586" ht="13.5">
      <c r="B586" s="7">
        <v>582</v>
      </c>
    </row>
    <row r="587" ht="13.5">
      <c r="B587" s="7">
        <v>583</v>
      </c>
    </row>
    <row r="588" ht="13.5">
      <c r="B588" s="7">
        <v>584</v>
      </c>
    </row>
    <row r="589" ht="13.5">
      <c r="B589" s="7">
        <v>585</v>
      </c>
    </row>
    <row r="590" ht="13.5">
      <c r="B590" s="7">
        <v>586</v>
      </c>
    </row>
    <row r="591" ht="13.5">
      <c r="B591" s="7">
        <v>587</v>
      </c>
    </row>
    <row r="592" ht="13.5">
      <c r="B592" s="7">
        <v>588</v>
      </c>
    </row>
    <row r="593" ht="13.5">
      <c r="B593" s="7">
        <v>589</v>
      </c>
    </row>
    <row r="594" ht="13.5">
      <c r="B594" s="7">
        <v>590</v>
      </c>
    </row>
    <row r="595" ht="13.5">
      <c r="B595" s="7">
        <v>591</v>
      </c>
    </row>
    <row r="596" ht="13.5">
      <c r="B596" s="7">
        <v>592</v>
      </c>
    </row>
    <row r="597" ht="13.5">
      <c r="B597" s="7">
        <v>593</v>
      </c>
    </row>
    <row r="598" ht="13.5">
      <c r="B598" s="7">
        <v>594</v>
      </c>
    </row>
    <row r="599" ht="13.5">
      <c r="B599" s="7">
        <v>595</v>
      </c>
    </row>
    <row r="600" ht="13.5">
      <c r="B600" s="7">
        <v>596</v>
      </c>
    </row>
    <row r="601" ht="13.5">
      <c r="B601" s="7">
        <v>597</v>
      </c>
    </row>
    <row r="602" ht="13.5">
      <c r="B602" s="7">
        <v>598</v>
      </c>
    </row>
    <row r="603" ht="13.5">
      <c r="B603" s="7">
        <v>599</v>
      </c>
    </row>
    <row r="604" ht="13.5">
      <c r="B604" s="7">
        <v>600</v>
      </c>
    </row>
    <row r="605" ht="13.5">
      <c r="B605" s="7">
        <v>601</v>
      </c>
    </row>
    <row r="606" ht="13.5">
      <c r="B606" s="7">
        <v>602</v>
      </c>
    </row>
    <row r="607" ht="13.5">
      <c r="B607" s="7">
        <v>603</v>
      </c>
    </row>
    <row r="608" ht="13.5">
      <c r="B608" s="7">
        <v>604</v>
      </c>
    </row>
    <row r="609" ht="13.5">
      <c r="B609" s="7">
        <v>605</v>
      </c>
    </row>
    <row r="610" ht="13.5">
      <c r="B610" s="7">
        <v>606</v>
      </c>
    </row>
    <row r="611" ht="13.5">
      <c r="B611" s="7">
        <v>607</v>
      </c>
    </row>
    <row r="612" ht="13.5">
      <c r="B612" s="7">
        <v>608</v>
      </c>
    </row>
    <row r="613" ht="13.5">
      <c r="B613" s="7">
        <v>609</v>
      </c>
    </row>
    <row r="614" ht="13.5">
      <c r="B614" s="7">
        <v>610</v>
      </c>
    </row>
    <row r="615" ht="13.5">
      <c r="B615" s="7">
        <v>611</v>
      </c>
    </row>
    <row r="616" ht="13.5">
      <c r="B616" s="7">
        <v>612</v>
      </c>
    </row>
    <row r="617" ht="13.5">
      <c r="B617" s="7">
        <v>613</v>
      </c>
    </row>
    <row r="618" ht="13.5">
      <c r="B618" s="7">
        <v>614</v>
      </c>
    </row>
    <row r="619" ht="13.5">
      <c r="B619" s="7">
        <v>615</v>
      </c>
    </row>
    <row r="620" ht="13.5">
      <c r="B620" s="7">
        <v>616</v>
      </c>
    </row>
    <row r="621" ht="13.5">
      <c r="B621" s="7">
        <v>617</v>
      </c>
    </row>
    <row r="622" ht="13.5">
      <c r="B622" s="7">
        <v>618</v>
      </c>
    </row>
    <row r="623" ht="13.5">
      <c r="B623" s="7">
        <v>619</v>
      </c>
    </row>
    <row r="624" ht="13.5">
      <c r="B624" s="7">
        <v>620</v>
      </c>
    </row>
    <row r="625" ht="13.5">
      <c r="B625" s="7">
        <v>621</v>
      </c>
    </row>
    <row r="626" ht="13.5">
      <c r="B626" s="7">
        <v>622</v>
      </c>
    </row>
    <row r="627" ht="13.5">
      <c r="B627" s="7">
        <v>623</v>
      </c>
    </row>
    <row r="628" ht="13.5">
      <c r="B628" s="7">
        <v>624</v>
      </c>
    </row>
    <row r="629" ht="13.5">
      <c r="B629" s="7">
        <v>625</v>
      </c>
    </row>
    <row r="630" ht="13.5">
      <c r="B630" s="7">
        <v>626</v>
      </c>
    </row>
    <row r="631" ht="13.5">
      <c r="B631" s="7">
        <v>627</v>
      </c>
    </row>
    <row r="632" ht="13.5">
      <c r="B632" s="7">
        <v>628</v>
      </c>
    </row>
    <row r="633" ht="13.5">
      <c r="B633" s="7">
        <v>629</v>
      </c>
    </row>
    <row r="634" ht="13.5">
      <c r="B634" s="7">
        <v>630</v>
      </c>
    </row>
    <row r="635" ht="13.5">
      <c r="B635" s="7">
        <v>631</v>
      </c>
    </row>
    <row r="636" ht="13.5">
      <c r="B636" s="7">
        <v>632</v>
      </c>
    </row>
    <row r="637" ht="13.5">
      <c r="B637" s="7">
        <v>633</v>
      </c>
    </row>
    <row r="638" ht="13.5">
      <c r="B638" s="7">
        <v>634</v>
      </c>
    </row>
    <row r="639" ht="13.5">
      <c r="B639" s="7">
        <v>635</v>
      </c>
    </row>
    <row r="640" ht="13.5">
      <c r="B640" s="7">
        <v>636</v>
      </c>
    </row>
    <row r="641" ht="13.5">
      <c r="B641" s="7">
        <v>637</v>
      </c>
    </row>
    <row r="642" ht="13.5">
      <c r="B642" s="7">
        <v>638</v>
      </c>
    </row>
    <row r="643" ht="13.5">
      <c r="B643" s="7">
        <v>639</v>
      </c>
    </row>
    <row r="644" ht="13.5">
      <c r="B644" s="7">
        <v>640</v>
      </c>
    </row>
    <row r="645" ht="13.5">
      <c r="B645" s="7">
        <v>641</v>
      </c>
    </row>
    <row r="646" ht="13.5">
      <c r="B646" s="7">
        <v>642</v>
      </c>
    </row>
    <row r="647" ht="13.5">
      <c r="B647" s="7">
        <v>643</v>
      </c>
    </row>
    <row r="648" ht="13.5">
      <c r="B648" s="7">
        <v>644</v>
      </c>
    </row>
    <row r="649" ht="13.5">
      <c r="B649" s="7">
        <v>645</v>
      </c>
    </row>
    <row r="650" ht="13.5">
      <c r="B650" s="7">
        <v>646</v>
      </c>
    </row>
    <row r="651" ht="13.5">
      <c r="B651" s="7">
        <v>647</v>
      </c>
    </row>
    <row r="652" ht="13.5">
      <c r="B652" s="7">
        <v>648</v>
      </c>
    </row>
    <row r="653" ht="13.5">
      <c r="B653" s="7">
        <v>649</v>
      </c>
    </row>
    <row r="654" ht="13.5">
      <c r="B654" s="7">
        <v>650</v>
      </c>
    </row>
    <row r="655" ht="13.5">
      <c r="B655" s="7">
        <v>651</v>
      </c>
    </row>
    <row r="656" ht="13.5">
      <c r="B656" s="7">
        <v>652</v>
      </c>
    </row>
    <row r="657" ht="13.5">
      <c r="B657" s="7">
        <v>653</v>
      </c>
    </row>
    <row r="658" ht="13.5">
      <c r="B658" s="7">
        <v>654</v>
      </c>
    </row>
    <row r="659" ht="13.5">
      <c r="B659" s="7">
        <v>655</v>
      </c>
    </row>
    <row r="660" ht="13.5">
      <c r="B660" s="7">
        <v>656</v>
      </c>
    </row>
    <row r="661" ht="13.5">
      <c r="B661" s="7">
        <v>657</v>
      </c>
    </row>
    <row r="662" ht="13.5">
      <c r="B662" s="7">
        <v>658</v>
      </c>
    </row>
    <row r="663" ht="13.5">
      <c r="B663" s="7">
        <v>659</v>
      </c>
    </row>
    <row r="664" ht="13.5">
      <c r="B664" s="7">
        <v>660</v>
      </c>
    </row>
    <row r="665" ht="13.5">
      <c r="B665" s="7">
        <v>661</v>
      </c>
    </row>
    <row r="666" ht="13.5">
      <c r="B666" s="7">
        <v>662</v>
      </c>
    </row>
    <row r="667" ht="13.5">
      <c r="B667" s="7">
        <v>663</v>
      </c>
    </row>
    <row r="668" ht="13.5">
      <c r="B668" s="7">
        <v>664</v>
      </c>
    </row>
    <row r="669" ht="13.5">
      <c r="B669" s="7">
        <v>665</v>
      </c>
    </row>
    <row r="670" ht="13.5">
      <c r="B670" s="7">
        <v>666</v>
      </c>
    </row>
    <row r="671" ht="13.5">
      <c r="B671" s="7">
        <v>667</v>
      </c>
    </row>
    <row r="672" ht="13.5">
      <c r="B672" s="7">
        <v>668</v>
      </c>
    </row>
    <row r="673" ht="13.5">
      <c r="B673" s="7">
        <v>669</v>
      </c>
    </row>
    <row r="674" ht="13.5">
      <c r="B674" s="7">
        <v>670</v>
      </c>
    </row>
    <row r="675" ht="13.5">
      <c r="B675" s="7">
        <v>671</v>
      </c>
    </row>
    <row r="676" ht="13.5">
      <c r="B676" s="7">
        <v>672</v>
      </c>
    </row>
    <row r="677" ht="13.5">
      <c r="B677" s="7">
        <v>673</v>
      </c>
    </row>
    <row r="678" ht="13.5">
      <c r="B678" s="7">
        <v>674</v>
      </c>
    </row>
    <row r="679" ht="13.5">
      <c r="B679" s="7">
        <v>675</v>
      </c>
    </row>
    <row r="680" ht="13.5">
      <c r="B680" s="7">
        <v>676</v>
      </c>
    </row>
    <row r="681" ht="13.5">
      <c r="B681" s="7">
        <v>677</v>
      </c>
    </row>
    <row r="682" ht="13.5">
      <c r="B682" s="7">
        <v>678</v>
      </c>
    </row>
    <row r="683" ht="13.5">
      <c r="B683" s="7">
        <v>679</v>
      </c>
    </row>
    <row r="684" ht="13.5">
      <c r="B684" s="7">
        <v>680</v>
      </c>
    </row>
    <row r="685" ht="13.5">
      <c r="B685" s="7">
        <v>681</v>
      </c>
    </row>
    <row r="686" ht="13.5">
      <c r="B686" s="7">
        <v>682</v>
      </c>
    </row>
    <row r="687" ht="13.5">
      <c r="B687" s="7">
        <v>683</v>
      </c>
    </row>
    <row r="688" ht="13.5">
      <c r="B688" s="7">
        <v>684</v>
      </c>
    </row>
    <row r="689" ht="13.5">
      <c r="B689" s="7">
        <v>685</v>
      </c>
    </row>
    <row r="690" ht="13.5">
      <c r="B690" s="7">
        <v>686</v>
      </c>
    </row>
    <row r="691" ht="13.5">
      <c r="B691" s="7">
        <v>687</v>
      </c>
    </row>
    <row r="692" ht="13.5">
      <c r="B692" s="7">
        <v>688</v>
      </c>
    </row>
    <row r="693" ht="13.5">
      <c r="B693" s="7">
        <v>689</v>
      </c>
    </row>
    <row r="694" ht="13.5">
      <c r="B694" s="7">
        <v>690</v>
      </c>
    </row>
    <row r="695" ht="13.5">
      <c r="B695" s="7">
        <v>691</v>
      </c>
    </row>
    <row r="696" ht="13.5">
      <c r="B696" s="7">
        <v>692</v>
      </c>
    </row>
    <row r="697" ht="13.5">
      <c r="B697" s="7">
        <v>693</v>
      </c>
    </row>
    <row r="698" ht="13.5">
      <c r="B698" s="7">
        <v>694</v>
      </c>
    </row>
    <row r="699" ht="13.5">
      <c r="B699" s="7">
        <v>695</v>
      </c>
    </row>
    <row r="700" ht="13.5">
      <c r="B700" s="7">
        <v>696</v>
      </c>
    </row>
    <row r="701" ht="13.5">
      <c r="B701" s="7">
        <v>697</v>
      </c>
    </row>
    <row r="702" ht="13.5">
      <c r="B702" s="7">
        <v>698</v>
      </c>
    </row>
    <row r="703" ht="13.5">
      <c r="B703" s="7">
        <v>699</v>
      </c>
    </row>
    <row r="704" ht="13.5">
      <c r="B704" s="7">
        <v>700</v>
      </c>
    </row>
    <row r="705" ht="13.5">
      <c r="B705" s="7">
        <v>701</v>
      </c>
    </row>
    <row r="706" ht="13.5">
      <c r="B706" s="7">
        <v>702</v>
      </c>
    </row>
    <row r="707" ht="13.5">
      <c r="B707" s="7">
        <v>703</v>
      </c>
    </row>
    <row r="708" ht="13.5">
      <c r="B708" s="7">
        <v>704</v>
      </c>
    </row>
    <row r="709" ht="13.5">
      <c r="B709" s="7">
        <v>705</v>
      </c>
    </row>
    <row r="710" ht="13.5">
      <c r="B710" s="7">
        <v>706</v>
      </c>
    </row>
    <row r="711" ht="13.5">
      <c r="B711" s="7">
        <v>707</v>
      </c>
    </row>
    <row r="712" ht="13.5">
      <c r="B712" s="7">
        <v>708</v>
      </c>
    </row>
    <row r="713" ht="13.5">
      <c r="B713" s="7">
        <v>709</v>
      </c>
    </row>
    <row r="714" ht="13.5">
      <c r="B714" s="7">
        <v>710</v>
      </c>
    </row>
    <row r="715" ht="13.5">
      <c r="B715" s="7">
        <v>711</v>
      </c>
    </row>
    <row r="716" ht="13.5">
      <c r="B716" s="7">
        <v>712</v>
      </c>
    </row>
    <row r="717" ht="13.5">
      <c r="B717" s="7">
        <v>713</v>
      </c>
    </row>
    <row r="718" ht="13.5">
      <c r="B718" s="7">
        <v>714</v>
      </c>
    </row>
    <row r="719" ht="13.5">
      <c r="B719" s="7">
        <v>715</v>
      </c>
    </row>
    <row r="720" ht="13.5">
      <c r="B720" s="7">
        <v>716</v>
      </c>
    </row>
    <row r="721" ht="13.5">
      <c r="B721" s="7">
        <v>717</v>
      </c>
    </row>
    <row r="722" ht="13.5">
      <c r="B722" s="7">
        <v>718</v>
      </c>
    </row>
    <row r="723" ht="13.5">
      <c r="B723" s="7">
        <v>719</v>
      </c>
    </row>
    <row r="724" ht="13.5">
      <c r="B724" s="7">
        <v>720</v>
      </c>
    </row>
    <row r="725" ht="13.5">
      <c r="B725" s="7">
        <v>721</v>
      </c>
    </row>
    <row r="726" ht="13.5">
      <c r="B726" s="7">
        <v>722</v>
      </c>
    </row>
    <row r="727" ht="13.5">
      <c r="B727" s="7">
        <v>723</v>
      </c>
    </row>
    <row r="728" ht="13.5">
      <c r="B728" s="7">
        <v>724</v>
      </c>
    </row>
    <row r="729" ht="13.5">
      <c r="B729" s="7">
        <v>725</v>
      </c>
    </row>
    <row r="730" ht="13.5">
      <c r="B730" s="7">
        <v>726</v>
      </c>
    </row>
    <row r="731" ht="13.5">
      <c r="B731" s="7">
        <v>727</v>
      </c>
    </row>
    <row r="732" ht="13.5">
      <c r="B732" s="7">
        <v>728</v>
      </c>
    </row>
    <row r="733" ht="13.5">
      <c r="B733" s="7">
        <v>729</v>
      </c>
    </row>
    <row r="734" ht="13.5">
      <c r="B734" s="7">
        <v>730</v>
      </c>
    </row>
    <row r="735" ht="13.5">
      <c r="B735" s="7">
        <v>731</v>
      </c>
    </row>
    <row r="736" ht="13.5">
      <c r="B736" s="7">
        <v>732</v>
      </c>
    </row>
    <row r="737" ht="13.5">
      <c r="B737" s="7">
        <v>733</v>
      </c>
    </row>
    <row r="738" ht="13.5">
      <c r="B738" s="7">
        <v>734</v>
      </c>
    </row>
    <row r="739" ht="13.5">
      <c r="B739" s="7">
        <v>735</v>
      </c>
    </row>
    <row r="740" ht="13.5">
      <c r="B740" s="7">
        <v>736</v>
      </c>
    </row>
    <row r="741" ht="13.5">
      <c r="B741" s="7">
        <v>737</v>
      </c>
    </row>
    <row r="742" ht="13.5">
      <c r="B742" s="7">
        <v>738</v>
      </c>
    </row>
    <row r="743" ht="13.5">
      <c r="B743" s="7">
        <v>739</v>
      </c>
    </row>
    <row r="744" ht="13.5">
      <c r="B744" s="7">
        <v>740</v>
      </c>
    </row>
    <row r="745" ht="13.5">
      <c r="B745" s="7">
        <v>741</v>
      </c>
    </row>
    <row r="746" ht="13.5">
      <c r="B746" s="7">
        <v>742</v>
      </c>
    </row>
    <row r="747" ht="13.5">
      <c r="B747" s="7">
        <v>743</v>
      </c>
    </row>
    <row r="748" ht="13.5">
      <c r="B748" s="7">
        <v>744</v>
      </c>
    </row>
    <row r="749" ht="13.5">
      <c r="B749" s="7">
        <v>745</v>
      </c>
    </row>
    <row r="750" ht="13.5">
      <c r="B750" s="7">
        <v>746</v>
      </c>
    </row>
    <row r="751" ht="13.5">
      <c r="B751" s="7">
        <v>747</v>
      </c>
    </row>
    <row r="752" ht="13.5">
      <c r="B752" s="7">
        <v>748</v>
      </c>
    </row>
    <row r="753" ht="13.5">
      <c r="B753" s="7">
        <v>749</v>
      </c>
    </row>
    <row r="754" ht="13.5">
      <c r="B754" s="7">
        <v>750</v>
      </c>
    </row>
    <row r="755" ht="13.5">
      <c r="B755" s="7">
        <v>751</v>
      </c>
    </row>
    <row r="756" ht="13.5">
      <c r="B756" s="7">
        <v>752</v>
      </c>
    </row>
    <row r="757" ht="13.5">
      <c r="B757" s="7">
        <v>753</v>
      </c>
    </row>
    <row r="758" ht="13.5">
      <c r="B758" s="7">
        <v>754</v>
      </c>
    </row>
    <row r="759" ht="13.5">
      <c r="B759" s="7">
        <v>755</v>
      </c>
    </row>
    <row r="760" ht="13.5">
      <c r="B760" s="7">
        <v>756</v>
      </c>
    </row>
    <row r="761" ht="13.5">
      <c r="B761" s="7">
        <v>757</v>
      </c>
    </row>
    <row r="762" ht="13.5">
      <c r="B762" s="7">
        <v>758</v>
      </c>
    </row>
    <row r="763" ht="13.5">
      <c r="B763" s="7">
        <v>759</v>
      </c>
    </row>
    <row r="764" ht="13.5">
      <c r="B764" s="7">
        <v>760</v>
      </c>
    </row>
    <row r="765" ht="13.5">
      <c r="B765" s="7">
        <v>761</v>
      </c>
    </row>
    <row r="766" ht="13.5">
      <c r="B766" s="7">
        <v>762</v>
      </c>
    </row>
    <row r="767" ht="13.5">
      <c r="B767" s="7">
        <v>763</v>
      </c>
    </row>
    <row r="768" ht="13.5">
      <c r="B768" s="7">
        <v>764</v>
      </c>
    </row>
    <row r="769" ht="13.5">
      <c r="B769" s="7">
        <v>765</v>
      </c>
    </row>
    <row r="770" ht="13.5">
      <c r="B770" s="7">
        <v>766</v>
      </c>
    </row>
    <row r="771" ht="13.5">
      <c r="B771" s="7">
        <v>767</v>
      </c>
    </row>
    <row r="772" ht="13.5">
      <c r="B772" s="7">
        <v>768</v>
      </c>
    </row>
    <row r="773" ht="13.5">
      <c r="B773" s="7">
        <v>769</v>
      </c>
    </row>
    <row r="774" ht="13.5">
      <c r="B774" s="7">
        <v>770</v>
      </c>
    </row>
    <row r="775" ht="13.5">
      <c r="B775" s="7">
        <v>771</v>
      </c>
    </row>
    <row r="776" ht="13.5">
      <c r="B776" s="7">
        <v>772</v>
      </c>
    </row>
    <row r="777" ht="13.5">
      <c r="B777" s="7">
        <v>773</v>
      </c>
    </row>
    <row r="778" ht="13.5">
      <c r="B778" s="7">
        <v>774</v>
      </c>
    </row>
    <row r="779" ht="13.5">
      <c r="B779" s="7">
        <v>775</v>
      </c>
    </row>
    <row r="780" ht="13.5">
      <c r="B780" s="7">
        <v>776</v>
      </c>
    </row>
    <row r="781" ht="13.5">
      <c r="B781" s="7">
        <v>777</v>
      </c>
    </row>
    <row r="782" ht="13.5">
      <c r="B782" s="7">
        <v>778</v>
      </c>
    </row>
    <row r="783" ht="13.5">
      <c r="B783" s="7">
        <v>779</v>
      </c>
    </row>
    <row r="784" ht="13.5">
      <c r="B784" s="7">
        <v>780</v>
      </c>
    </row>
    <row r="785" ht="13.5">
      <c r="B785" s="7">
        <v>781</v>
      </c>
    </row>
    <row r="786" ht="13.5">
      <c r="B786" s="7">
        <v>782</v>
      </c>
    </row>
    <row r="787" ht="13.5">
      <c r="B787" s="7">
        <v>783</v>
      </c>
    </row>
    <row r="788" ht="13.5">
      <c r="B788" s="7">
        <v>784</v>
      </c>
    </row>
    <row r="789" ht="13.5">
      <c r="B789" s="7">
        <v>785</v>
      </c>
    </row>
    <row r="790" ht="13.5">
      <c r="B790" s="7">
        <v>786</v>
      </c>
    </row>
    <row r="791" ht="13.5">
      <c r="B791" s="7">
        <v>787</v>
      </c>
    </row>
    <row r="792" ht="13.5">
      <c r="B792" s="7">
        <v>788</v>
      </c>
    </row>
    <row r="793" ht="13.5">
      <c r="B793" s="7">
        <v>789</v>
      </c>
    </row>
    <row r="794" ht="13.5">
      <c r="B794" s="7">
        <v>790</v>
      </c>
    </row>
    <row r="795" ht="13.5">
      <c r="B795" s="7">
        <v>791</v>
      </c>
    </row>
    <row r="796" ht="13.5">
      <c r="B796" s="7">
        <v>792</v>
      </c>
    </row>
    <row r="797" ht="13.5">
      <c r="B797" s="7">
        <v>793</v>
      </c>
    </row>
    <row r="798" ht="13.5">
      <c r="B798" s="7">
        <v>794</v>
      </c>
    </row>
    <row r="799" ht="13.5">
      <c r="B799" s="7">
        <v>795</v>
      </c>
    </row>
    <row r="800" ht="13.5">
      <c r="B800" s="7">
        <v>796</v>
      </c>
    </row>
    <row r="801" ht="13.5">
      <c r="B801" s="7">
        <v>797</v>
      </c>
    </row>
    <row r="802" ht="13.5">
      <c r="B802" s="7">
        <v>798</v>
      </c>
    </row>
    <row r="803" ht="13.5">
      <c r="B803" s="7">
        <v>799</v>
      </c>
    </row>
    <row r="804" ht="13.5">
      <c r="B804" s="7">
        <v>800</v>
      </c>
    </row>
    <row r="805" ht="13.5">
      <c r="B805" s="7">
        <v>801</v>
      </c>
    </row>
    <row r="806" ht="13.5">
      <c r="B806" s="7">
        <v>802</v>
      </c>
    </row>
    <row r="807" ht="13.5">
      <c r="B807" s="7">
        <v>803</v>
      </c>
    </row>
    <row r="808" ht="13.5">
      <c r="B808" s="7">
        <v>804</v>
      </c>
    </row>
    <row r="809" ht="13.5">
      <c r="B809" s="7">
        <v>805</v>
      </c>
    </row>
    <row r="810" ht="13.5">
      <c r="B810" s="7">
        <v>806</v>
      </c>
    </row>
    <row r="811" ht="13.5">
      <c r="B811" s="7">
        <v>807</v>
      </c>
    </row>
    <row r="812" ht="13.5">
      <c r="B812" s="7">
        <v>808</v>
      </c>
    </row>
    <row r="813" ht="13.5">
      <c r="B813" s="7">
        <v>809</v>
      </c>
    </row>
    <row r="814" ht="13.5">
      <c r="B814" s="7">
        <v>810</v>
      </c>
    </row>
    <row r="815" ht="13.5">
      <c r="B815" s="7">
        <v>811</v>
      </c>
    </row>
    <row r="816" ht="13.5">
      <c r="B816" s="7">
        <v>812</v>
      </c>
    </row>
    <row r="817" ht="13.5">
      <c r="B817" s="7">
        <v>813</v>
      </c>
    </row>
    <row r="818" ht="13.5">
      <c r="B818" s="7">
        <v>814</v>
      </c>
    </row>
    <row r="819" ht="13.5">
      <c r="B819" s="7">
        <v>815</v>
      </c>
    </row>
    <row r="820" ht="13.5">
      <c r="B820" s="7">
        <v>816</v>
      </c>
    </row>
    <row r="821" ht="13.5">
      <c r="B821" s="7">
        <v>817</v>
      </c>
    </row>
    <row r="822" ht="13.5">
      <c r="B822" s="7">
        <v>818</v>
      </c>
    </row>
    <row r="823" ht="13.5">
      <c r="B823" s="7">
        <v>819</v>
      </c>
    </row>
    <row r="824" ht="13.5">
      <c r="B824" s="7">
        <v>820</v>
      </c>
    </row>
    <row r="825" ht="13.5">
      <c r="B825" s="7">
        <v>821</v>
      </c>
    </row>
    <row r="826" ht="13.5">
      <c r="B826" s="7">
        <v>822</v>
      </c>
    </row>
    <row r="827" ht="13.5">
      <c r="B827" s="7">
        <v>823</v>
      </c>
    </row>
    <row r="828" ht="13.5">
      <c r="B828" s="7">
        <v>824</v>
      </c>
    </row>
    <row r="829" ht="13.5">
      <c r="B829" s="7">
        <v>825</v>
      </c>
    </row>
    <row r="830" ht="13.5">
      <c r="B830" s="7">
        <v>826</v>
      </c>
    </row>
    <row r="831" ht="13.5">
      <c r="B831" s="7">
        <v>827</v>
      </c>
    </row>
    <row r="832" ht="13.5">
      <c r="B832" s="7">
        <v>828</v>
      </c>
    </row>
    <row r="833" ht="13.5">
      <c r="B833" s="7">
        <v>829</v>
      </c>
    </row>
    <row r="834" ht="13.5">
      <c r="B834" s="7">
        <v>830</v>
      </c>
    </row>
    <row r="835" ht="13.5">
      <c r="B835" s="7">
        <v>831</v>
      </c>
    </row>
    <row r="836" ht="13.5">
      <c r="B836" s="7">
        <v>832</v>
      </c>
    </row>
    <row r="837" ht="13.5">
      <c r="B837" s="7">
        <v>833</v>
      </c>
    </row>
    <row r="838" ht="13.5">
      <c r="B838" s="7">
        <v>834</v>
      </c>
    </row>
    <row r="839" ht="13.5">
      <c r="B839" s="7">
        <v>835</v>
      </c>
    </row>
    <row r="840" ht="13.5">
      <c r="B840" s="7">
        <v>836</v>
      </c>
    </row>
    <row r="841" ht="13.5">
      <c r="B841" s="7">
        <v>837</v>
      </c>
    </row>
    <row r="842" ht="13.5">
      <c r="B842" s="7">
        <v>838</v>
      </c>
    </row>
    <row r="843" ht="13.5">
      <c r="B843" s="7">
        <v>839</v>
      </c>
    </row>
    <row r="844" ht="13.5">
      <c r="B844" s="7">
        <v>840</v>
      </c>
    </row>
    <row r="845" ht="13.5">
      <c r="B845" s="7">
        <v>841</v>
      </c>
    </row>
    <row r="846" ht="13.5">
      <c r="B846" s="7">
        <v>842</v>
      </c>
    </row>
    <row r="847" ht="13.5">
      <c r="B847" s="7">
        <v>843</v>
      </c>
    </row>
    <row r="848" ht="13.5">
      <c r="B848" s="7">
        <v>844</v>
      </c>
    </row>
    <row r="849" ht="13.5">
      <c r="B849" s="7">
        <v>845</v>
      </c>
    </row>
    <row r="850" ht="13.5">
      <c r="B850" s="7">
        <v>846</v>
      </c>
    </row>
    <row r="851" ht="13.5">
      <c r="B851" s="7">
        <v>847</v>
      </c>
    </row>
    <row r="852" ht="13.5">
      <c r="B852" s="7">
        <v>848</v>
      </c>
    </row>
    <row r="853" ht="13.5">
      <c r="B853" s="7">
        <v>849</v>
      </c>
    </row>
    <row r="854" ht="13.5">
      <c r="B854" s="7">
        <v>850</v>
      </c>
    </row>
    <row r="855" ht="13.5">
      <c r="B855" s="7">
        <v>851</v>
      </c>
    </row>
    <row r="856" ht="13.5">
      <c r="B856" s="7">
        <v>852</v>
      </c>
    </row>
    <row r="857" ht="13.5">
      <c r="B857" s="7">
        <v>853</v>
      </c>
    </row>
    <row r="858" ht="13.5">
      <c r="B858" s="7">
        <v>854</v>
      </c>
    </row>
    <row r="859" ht="13.5">
      <c r="B859" s="7">
        <v>855</v>
      </c>
    </row>
    <row r="860" ht="13.5">
      <c r="B860" s="7">
        <v>856</v>
      </c>
    </row>
    <row r="861" ht="13.5">
      <c r="B861" s="7">
        <v>857</v>
      </c>
    </row>
    <row r="862" ht="13.5">
      <c r="B862" s="7">
        <v>858</v>
      </c>
    </row>
    <row r="863" ht="13.5">
      <c r="B863" s="7">
        <v>859</v>
      </c>
    </row>
    <row r="864" ht="13.5">
      <c r="B864" s="7">
        <v>860</v>
      </c>
    </row>
    <row r="865" ht="13.5">
      <c r="B865" s="7">
        <v>861</v>
      </c>
    </row>
    <row r="866" ht="13.5">
      <c r="B866" s="7">
        <v>862</v>
      </c>
    </row>
    <row r="867" ht="13.5">
      <c r="B867" s="7">
        <v>863</v>
      </c>
    </row>
    <row r="868" ht="13.5">
      <c r="B868" s="7">
        <v>864</v>
      </c>
    </row>
    <row r="869" ht="13.5">
      <c r="B869" s="7">
        <v>865</v>
      </c>
    </row>
    <row r="870" ht="13.5">
      <c r="B870" s="7">
        <v>866</v>
      </c>
    </row>
    <row r="871" ht="13.5">
      <c r="B871" s="7">
        <v>867</v>
      </c>
    </row>
    <row r="872" ht="13.5">
      <c r="B872" s="7">
        <v>868</v>
      </c>
    </row>
    <row r="873" ht="13.5">
      <c r="B873" s="7">
        <v>869</v>
      </c>
    </row>
    <row r="874" ht="13.5">
      <c r="B874" s="7">
        <v>870</v>
      </c>
    </row>
    <row r="875" ht="13.5">
      <c r="B875" s="7">
        <v>871</v>
      </c>
    </row>
    <row r="876" ht="13.5">
      <c r="B876" s="7">
        <v>872</v>
      </c>
    </row>
    <row r="877" ht="13.5">
      <c r="B877" s="7">
        <v>873</v>
      </c>
    </row>
    <row r="878" ht="13.5">
      <c r="B878" s="7">
        <v>874</v>
      </c>
    </row>
    <row r="879" ht="13.5">
      <c r="B879" s="7">
        <v>875</v>
      </c>
    </row>
    <row r="880" ht="13.5">
      <c r="B880" s="7">
        <v>876</v>
      </c>
    </row>
    <row r="881" ht="13.5">
      <c r="B881" s="7">
        <v>877</v>
      </c>
    </row>
    <row r="882" ht="13.5">
      <c r="B882" s="7">
        <v>878</v>
      </c>
    </row>
    <row r="883" ht="13.5">
      <c r="B883" s="7">
        <v>879</v>
      </c>
    </row>
    <row r="884" ht="13.5">
      <c r="B884" s="7">
        <v>880</v>
      </c>
    </row>
    <row r="885" ht="13.5">
      <c r="B885" s="7">
        <v>881</v>
      </c>
    </row>
    <row r="886" ht="13.5">
      <c r="B886" s="7">
        <v>882</v>
      </c>
    </row>
    <row r="887" ht="13.5">
      <c r="B887" s="7">
        <v>883</v>
      </c>
    </row>
    <row r="888" ht="13.5">
      <c r="B888" s="7">
        <v>884</v>
      </c>
    </row>
    <row r="889" ht="13.5">
      <c r="B889" s="7">
        <v>885</v>
      </c>
    </row>
    <row r="890" ht="13.5">
      <c r="B890" s="7">
        <v>886</v>
      </c>
    </row>
    <row r="891" ht="13.5">
      <c r="B891" s="7">
        <v>887</v>
      </c>
    </row>
    <row r="892" ht="13.5">
      <c r="B892" s="7">
        <v>888</v>
      </c>
    </row>
    <row r="893" ht="13.5">
      <c r="B893" s="7">
        <v>889</v>
      </c>
    </row>
    <row r="894" ht="13.5">
      <c r="B894" s="7">
        <v>890</v>
      </c>
    </row>
    <row r="895" ht="13.5">
      <c r="B895" s="7">
        <v>891</v>
      </c>
    </row>
    <row r="896" ht="13.5">
      <c r="B896" s="7">
        <v>892</v>
      </c>
    </row>
    <row r="897" ht="13.5">
      <c r="B897" s="7">
        <v>893</v>
      </c>
    </row>
    <row r="898" ht="13.5">
      <c r="B898" s="7">
        <v>894</v>
      </c>
    </row>
    <row r="899" ht="13.5">
      <c r="B899" s="7">
        <v>895</v>
      </c>
    </row>
    <row r="900" ht="13.5">
      <c r="B900" s="7">
        <v>896</v>
      </c>
    </row>
    <row r="901" ht="13.5">
      <c r="B901" s="7">
        <v>897</v>
      </c>
    </row>
    <row r="902" ht="13.5">
      <c r="B902" s="7">
        <v>898</v>
      </c>
    </row>
    <row r="903" ht="13.5">
      <c r="B903" s="7">
        <v>899</v>
      </c>
    </row>
    <row r="904" ht="13.5">
      <c r="B904" s="7">
        <v>900</v>
      </c>
    </row>
    <row r="905" ht="13.5">
      <c r="B905" s="7">
        <v>901</v>
      </c>
    </row>
    <row r="906" ht="13.5">
      <c r="B906" s="7">
        <v>902</v>
      </c>
    </row>
    <row r="907" ht="13.5">
      <c r="B907" s="7">
        <v>903</v>
      </c>
    </row>
    <row r="908" ht="13.5">
      <c r="B908" s="7">
        <v>904</v>
      </c>
    </row>
    <row r="909" ht="13.5">
      <c r="B909" s="7">
        <v>905</v>
      </c>
    </row>
    <row r="910" ht="13.5">
      <c r="B910" s="7">
        <v>906</v>
      </c>
    </row>
    <row r="911" ht="13.5">
      <c r="B911" s="7">
        <v>907</v>
      </c>
    </row>
    <row r="912" ht="13.5">
      <c r="B912" s="7">
        <v>908</v>
      </c>
    </row>
    <row r="913" ht="13.5">
      <c r="B913" s="7">
        <v>909</v>
      </c>
    </row>
    <row r="914" ht="13.5">
      <c r="B914" s="7">
        <v>910</v>
      </c>
    </row>
    <row r="915" ht="13.5">
      <c r="B915" s="7">
        <v>911</v>
      </c>
    </row>
    <row r="916" ht="13.5">
      <c r="B916" s="7">
        <v>912</v>
      </c>
    </row>
    <row r="917" ht="13.5">
      <c r="B917" s="7">
        <v>913</v>
      </c>
    </row>
    <row r="918" ht="13.5">
      <c r="B918" s="7">
        <v>914</v>
      </c>
    </row>
    <row r="919" ht="13.5">
      <c r="B919" s="7">
        <v>915</v>
      </c>
    </row>
    <row r="920" ht="13.5">
      <c r="B920" s="7">
        <v>916</v>
      </c>
    </row>
    <row r="921" ht="13.5">
      <c r="B921" s="7">
        <v>917</v>
      </c>
    </row>
    <row r="922" ht="13.5">
      <c r="B922" s="7">
        <v>918</v>
      </c>
    </row>
    <row r="923" ht="13.5">
      <c r="B923" s="7">
        <v>919</v>
      </c>
    </row>
    <row r="924" ht="13.5">
      <c r="B924" s="7">
        <v>920</v>
      </c>
    </row>
    <row r="925" ht="13.5">
      <c r="B925" s="7">
        <v>921</v>
      </c>
    </row>
    <row r="926" ht="13.5">
      <c r="B926" s="7">
        <v>922</v>
      </c>
    </row>
    <row r="927" ht="13.5">
      <c r="B927" s="7">
        <v>923</v>
      </c>
    </row>
    <row r="928" ht="13.5">
      <c r="B928" s="7">
        <v>924</v>
      </c>
    </row>
    <row r="929" ht="13.5">
      <c r="B929" s="7">
        <v>925</v>
      </c>
    </row>
    <row r="930" ht="13.5">
      <c r="B930" s="7">
        <v>926</v>
      </c>
    </row>
    <row r="931" ht="13.5">
      <c r="B931" s="7">
        <v>927</v>
      </c>
    </row>
    <row r="932" ht="13.5">
      <c r="B932" s="7">
        <v>928</v>
      </c>
    </row>
    <row r="933" ht="13.5">
      <c r="B933" s="7">
        <v>929</v>
      </c>
    </row>
    <row r="934" ht="13.5">
      <c r="B934" s="7">
        <v>930</v>
      </c>
    </row>
    <row r="935" ht="13.5">
      <c r="B935" s="7">
        <v>931</v>
      </c>
    </row>
    <row r="936" ht="13.5">
      <c r="B936" s="7">
        <v>932</v>
      </c>
    </row>
    <row r="937" ht="13.5">
      <c r="B937" s="7">
        <v>933</v>
      </c>
    </row>
    <row r="938" ht="13.5">
      <c r="B938" s="7">
        <v>934</v>
      </c>
    </row>
    <row r="939" ht="13.5">
      <c r="B939" s="7">
        <v>935</v>
      </c>
    </row>
    <row r="940" ht="13.5">
      <c r="B940" s="7">
        <v>936</v>
      </c>
    </row>
    <row r="941" ht="13.5">
      <c r="B941" s="7">
        <v>937</v>
      </c>
    </row>
    <row r="942" ht="13.5">
      <c r="B942" s="7">
        <v>938</v>
      </c>
    </row>
    <row r="943" ht="13.5">
      <c r="B943" s="7">
        <v>939</v>
      </c>
    </row>
    <row r="944" ht="13.5">
      <c r="B944" s="7">
        <v>940</v>
      </c>
    </row>
    <row r="945" ht="13.5">
      <c r="B945" s="7">
        <v>941</v>
      </c>
    </row>
    <row r="946" ht="13.5">
      <c r="B946" s="7">
        <v>942</v>
      </c>
    </row>
    <row r="947" ht="13.5">
      <c r="B947" s="7">
        <v>943</v>
      </c>
    </row>
    <row r="948" ht="13.5">
      <c r="B948" s="7">
        <v>944</v>
      </c>
    </row>
    <row r="949" ht="13.5">
      <c r="B949" s="7">
        <v>945</v>
      </c>
    </row>
    <row r="950" ht="13.5">
      <c r="B950" s="7">
        <v>946</v>
      </c>
    </row>
    <row r="951" ht="13.5">
      <c r="B951" s="7">
        <v>947</v>
      </c>
    </row>
    <row r="952" ht="13.5">
      <c r="B952" s="7">
        <v>948</v>
      </c>
    </row>
    <row r="953" ht="13.5">
      <c r="B953" s="7">
        <v>949</v>
      </c>
    </row>
    <row r="954" ht="13.5">
      <c r="B954" s="7">
        <v>950</v>
      </c>
    </row>
    <row r="955" ht="13.5">
      <c r="B955" s="7">
        <v>951</v>
      </c>
    </row>
    <row r="956" ht="13.5">
      <c r="B956" s="7">
        <v>952</v>
      </c>
    </row>
    <row r="957" ht="13.5">
      <c r="B957" s="7">
        <v>953</v>
      </c>
    </row>
    <row r="958" ht="13.5">
      <c r="B958" s="7">
        <v>954</v>
      </c>
    </row>
    <row r="959" ht="13.5">
      <c r="B959" s="7">
        <v>955</v>
      </c>
    </row>
    <row r="960" ht="13.5">
      <c r="B960" s="7">
        <v>956</v>
      </c>
    </row>
    <row r="961" ht="13.5">
      <c r="B961" s="7">
        <v>957</v>
      </c>
    </row>
    <row r="962" ht="13.5">
      <c r="B962" s="7">
        <v>958</v>
      </c>
    </row>
    <row r="963" ht="13.5">
      <c r="B963" s="7">
        <v>959</v>
      </c>
    </row>
    <row r="964" ht="13.5">
      <c r="B964" s="7">
        <v>960</v>
      </c>
    </row>
    <row r="965" ht="13.5">
      <c r="B965" s="7">
        <v>961</v>
      </c>
    </row>
    <row r="966" ht="13.5">
      <c r="B966" s="7">
        <v>962</v>
      </c>
    </row>
    <row r="967" ht="13.5">
      <c r="B967" s="7">
        <v>963</v>
      </c>
    </row>
    <row r="968" ht="13.5">
      <c r="B968" s="7">
        <v>964</v>
      </c>
    </row>
    <row r="969" ht="13.5">
      <c r="B969" s="7">
        <v>965</v>
      </c>
    </row>
    <row r="970" ht="13.5">
      <c r="B970" s="7">
        <v>966</v>
      </c>
    </row>
    <row r="971" ht="13.5">
      <c r="B971" s="7">
        <v>967</v>
      </c>
    </row>
    <row r="972" ht="13.5">
      <c r="B972" s="7">
        <v>968</v>
      </c>
    </row>
    <row r="973" ht="13.5">
      <c r="B973" s="7">
        <v>969</v>
      </c>
    </row>
    <row r="974" ht="13.5">
      <c r="B974" s="7">
        <v>970</v>
      </c>
    </row>
    <row r="975" ht="13.5">
      <c r="B975" s="7">
        <v>971</v>
      </c>
    </row>
    <row r="976" ht="13.5">
      <c r="B976" s="7">
        <v>972</v>
      </c>
    </row>
    <row r="977" ht="13.5">
      <c r="B977" s="7">
        <v>973</v>
      </c>
    </row>
    <row r="978" ht="13.5">
      <c r="B978" s="7">
        <v>974</v>
      </c>
    </row>
    <row r="979" ht="13.5">
      <c r="B979" s="7">
        <v>975</v>
      </c>
    </row>
    <row r="980" ht="13.5">
      <c r="B980" s="7">
        <v>976</v>
      </c>
    </row>
    <row r="981" ht="13.5">
      <c r="B981" s="7">
        <v>977</v>
      </c>
    </row>
    <row r="982" ht="13.5">
      <c r="B982" s="7">
        <v>978</v>
      </c>
    </row>
    <row r="983" ht="13.5">
      <c r="B983" s="7">
        <v>979</v>
      </c>
    </row>
    <row r="984" ht="13.5">
      <c r="B984" s="7">
        <v>980</v>
      </c>
    </row>
    <row r="985" ht="13.5">
      <c r="B985" s="7">
        <v>981</v>
      </c>
    </row>
    <row r="986" ht="13.5">
      <c r="B986" s="7">
        <v>982</v>
      </c>
    </row>
    <row r="987" ht="13.5">
      <c r="B987" s="7">
        <v>983</v>
      </c>
    </row>
    <row r="988" ht="13.5">
      <c r="B988" s="7">
        <v>984</v>
      </c>
    </row>
    <row r="989" ht="13.5">
      <c r="B989" s="7">
        <v>985</v>
      </c>
    </row>
    <row r="990" ht="13.5">
      <c r="B990" s="7">
        <v>986</v>
      </c>
    </row>
    <row r="991" ht="13.5">
      <c r="B991" s="7">
        <v>987</v>
      </c>
    </row>
    <row r="992" ht="13.5">
      <c r="B992" s="7">
        <v>988</v>
      </c>
    </row>
    <row r="993" ht="13.5">
      <c r="B993" s="7">
        <v>989</v>
      </c>
    </row>
    <row r="994" ht="13.5">
      <c r="B994" s="7">
        <v>990</v>
      </c>
    </row>
    <row r="995" ht="13.5">
      <c r="B995" s="7">
        <v>991</v>
      </c>
    </row>
    <row r="996" ht="13.5">
      <c r="B996" s="7">
        <v>992</v>
      </c>
    </row>
    <row r="997" ht="13.5">
      <c r="B997" s="7">
        <v>993</v>
      </c>
    </row>
    <row r="998" ht="13.5">
      <c r="B998" s="7">
        <v>994</v>
      </c>
    </row>
    <row r="999" ht="13.5">
      <c r="B999" s="7">
        <v>995</v>
      </c>
    </row>
    <row r="1000" ht="13.5">
      <c r="B1000" s="7">
        <v>996</v>
      </c>
    </row>
    <row r="1001" ht="13.5">
      <c r="B1001" s="7">
        <v>997</v>
      </c>
    </row>
    <row r="1002" ht="13.5">
      <c r="B1002" s="7">
        <v>998</v>
      </c>
    </row>
    <row r="1003" ht="13.5">
      <c r="B1003" s="7">
        <v>999</v>
      </c>
    </row>
    <row r="1004" ht="13.5">
      <c r="B1004" s="7">
        <v>1000</v>
      </c>
    </row>
  </sheetData>
  <sheetProtection/>
  <mergeCells count="1">
    <mergeCell ref="C1:V1"/>
  </mergeCells>
  <conditionalFormatting sqref="K386:K65536 M2:M4 K2:K5 N2:N5 P2:P4">
    <cfRule type="cellIs" priority="1" dxfId="0" operator="lessThan" stopIfTrue="1">
      <formula>0</formula>
    </cfRule>
  </conditionalFormatting>
  <printOptions/>
  <pageMargins left="0.51" right="0.44" top="0.56" bottom="0.48" header="0.45" footer="0.3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3"/>
  <sheetViews>
    <sheetView zoomScalePageLayoutView="0" workbookViewId="0" topLeftCell="A1">
      <selection activeCell="L390" sqref="L390"/>
    </sheetView>
  </sheetViews>
  <sheetFormatPr defaultColWidth="9.140625" defaultRowHeight="12.75" outlineLevelRow="2"/>
  <cols>
    <col min="1" max="1" width="12.57421875" style="4" bestFit="1" customWidth="1"/>
    <col min="2" max="2" width="4.7109375" style="171" customWidth="1"/>
    <col min="3" max="3" width="11.421875" style="173" customWidth="1"/>
    <col min="4" max="4" width="32.28125" style="171" bestFit="1" customWidth="1"/>
    <col min="5" max="5" width="9.140625" style="5" customWidth="1"/>
    <col min="6" max="6" width="9.57421875" style="5" bestFit="1" customWidth="1"/>
    <col min="7" max="7" width="4.421875" style="4" bestFit="1" customWidth="1"/>
    <col min="8" max="8" width="11.28125" style="191" customWidth="1"/>
    <col min="9" max="9" width="11.140625" style="18" hidden="1" customWidth="1"/>
    <col min="10" max="10" width="11.8515625" style="18" hidden="1" customWidth="1"/>
    <col min="11" max="11" width="11.140625" style="18" hidden="1" customWidth="1"/>
    <col min="12" max="12" width="11.140625" style="19" bestFit="1" customWidth="1"/>
    <col min="13" max="13" width="11.8515625" style="19" bestFit="1" customWidth="1"/>
    <col min="14" max="14" width="10.28125" style="19" customWidth="1"/>
    <col min="15" max="16384" width="9.140625" style="6" customWidth="1"/>
  </cols>
  <sheetData>
    <row r="1" spans="1:14" ht="23.25">
      <c r="A1" s="259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s="7" customFormat="1" ht="63" customHeight="1">
      <c r="A2" s="1" t="str">
        <f>A4</f>
        <v>Donor</v>
      </c>
      <c r="B2" s="1" t="str">
        <f>B4</f>
        <v>Type of Aid</v>
      </c>
      <c r="C2" s="1" t="str">
        <f>C4</f>
        <v>Project            No.</v>
      </c>
      <c r="D2" s="1" t="str">
        <f>D4</f>
        <v>Name of Project / Programme</v>
      </c>
      <c r="E2" s="3" t="s">
        <v>43</v>
      </c>
      <c r="F2" s="2" t="s">
        <v>44</v>
      </c>
      <c r="G2" s="11" t="s">
        <v>7</v>
      </c>
      <c r="H2" s="117" t="s">
        <v>8</v>
      </c>
      <c r="I2" s="2" t="s">
        <v>45</v>
      </c>
      <c r="J2" s="2" t="s">
        <v>46</v>
      </c>
      <c r="K2" s="2" t="s">
        <v>47</v>
      </c>
      <c r="L2" s="2" t="s">
        <v>48</v>
      </c>
      <c r="M2" s="2" t="s">
        <v>49</v>
      </c>
      <c r="N2" s="2" t="s">
        <v>54</v>
      </c>
    </row>
    <row r="3" spans="1:14" s="7" customFormat="1" ht="12.75" hidden="1">
      <c r="A3" s="1"/>
      <c r="B3" s="172"/>
      <c r="C3" s="172"/>
      <c r="D3" s="118"/>
      <c r="E3" s="3"/>
      <c r="F3" s="2"/>
      <c r="G3" s="11"/>
      <c r="H3" s="117"/>
      <c r="I3" s="2"/>
      <c r="J3" s="2"/>
      <c r="K3" s="2"/>
      <c r="L3" s="2"/>
      <c r="M3" s="2"/>
      <c r="N3" s="2"/>
    </row>
    <row r="4" spans="1:14" s="7" customFormat="1" ht="39" hidden="1">
      <c r="A4" s="1" t="s">
        <v>1035</v>
      </c>
      <c r="B4" s="172" t="s">
        <v>1036</v>
      </c>
      <c r="C4" s="172" t="s">
        <v>1037</v>
      </c>
      <c r="D4" s="118" t="s">
        <v>1038</v>
      </c>
      <c r="E4" s="3" t="s">
        <v>1119</v>
      </c>
      <c r="F4" s="2" t="s">
        <v>1120</v>
      </c>
      <c r="G4" s="11" t="s">
        <v>1115</v>
      </c>
      <c r="H4" s="117" t="s">
        <v>1116</v>
      </c>
      <c r="I4" s="2" t="s">
        <v>1117</v>
      </c>
      <c r="J4" s="2" t="s">
        <v>1118</v>
      </c>
      <c r="K4" s="2" t="s">
        <v>1117</v>
      </c>
      <c r="L4" s="2" t="s">
        <v>1117</v>
      </c>
      <c r="M4" s="2" t="s">
        <v>1118</v>
      </c>
      <c r="N4" s="2" t="s">
        <v>1117</v>
      </c>
    </row>
    <row r="5" spans="1:14" ht="13.5" outlineLevel="2">
      <c r="A5" s="9" t="s">
        <v>158</v>
      </c>
      <c r="B5" s="136" t="s">
        <v>1060</v>
      </c>
      <c r="C5" s="136" t="s">
        <v>687</v>
      </c>
      <c r="D5" s="136" t="s">
        <v>688</v>
      </c>
      <c r="E5" s="137" t="s">
        <v>332</v>
      </c>
      <c r="F5" s="137" t="s">
        <v>130</v>
      </c>
      <c r="G5" s="135" t="s">
        <v>98</v>
      </c>
      <c r="H5" s="187">
        <v>80000000</v>
      </c>
      <c r="I5" s="138">
        <v>903000000</v>
      </c>
      <c r="J5" s="138">
        <v>22862962.5</v>
      </c>
      <c r="K5" s="138">
        <v>884721750</v>
      </c>
      <c r="L5" s="138">
        <v>15000000</v>
      </c>
      <c r="M5" s="138">
        <v>376500</v>
      </c>
      <c r="N5" s="138">
        <v>14623500</v>
      </c>
    </row>
    <row r="6" spans="1:14" ht="13.5" outlineLevel="2">
      <c r="A6" s="9" t="s">
        <v>158</v>
      </c>
      <c r="B6" s="136" t="s">
        <v>1062</v>
      </c>
      <c r="C6" s="136" t="s">
        <v>159</v>
      </c>
      <c r="D6" s="136" t="s">
        <v>160</v>
      </c>
      <c r="E6" s="137" t="s">
        <v>161</v>
      </c>
      <c r="F6" s="137" t="s">
        <v>162</v>
      </c>
      <c r="G6" s="9" t="s">
        <v>157</v>
      </c>
      <c r="H6" s="188">
        <v>155608000</v>
      </c>
      <c r="I6" s="138">
        <v>3968298113.667</v>
      </c>
      <c r="J6" s="138" t="s">
        <v>97</v>
      </c>
      <c r="K6" s="138">
        <v>4106307561.642</v>
      </c>
      <c r="L6" s="138">
        <v>65918573.317</v>
      </c>
      <c r="M6" s="138" t="s">
        <v>97</v>
      </c>
      <c r="N6" s="138">
        <v>67872852.259</v>
      </c>
    </row>
    <row r="7" spans="1:14" ht="13.5" outlineLevel="2">
      <c r="A7" s="9" t="s">
        <v>158</v>
      </c>
      <c r="B7" s="136" t="s">
        <v>1062</v>
      </c>
      <c r="C7" s="136" t="s">
        <v>163</v>
      </c>
      <c r="D7" s="136" t="s">
        <v>164</v>
      </c>
      <c r="E7" s="137" t="s">
        <v>165</v>
      </c>
      <c r="F7" s="137" t="s">
        <v>130</v>
      </c>
      <c r="G7" s="9" t="s">
        <v>157</v>
      </c>
      <c r="H7" s="188">
        <v>5311807.62</v>
      </c>
      <c r="I7" s="138">
        <v>10176602.313</v>
      </c>
      <c r="J7" s="138">
        <v>10449042.301</v>
      </c>
      <c r="K7" s="138" t="s">
        <v>97</v>
      </c>
      <c r="L7" s="138">
        <v>169046.55</v>
      </c>
      <c r="M7" s="138">
        <v>172149.57</v>
      </c>
      <c r="N7" s="138" t="s">
        <v>97</v>
      </c>
    </row>
    <row r="8" spans="1:14" ht="13.5" outlineLevel="2">
      <c r="A8" s="9" t="s">
        <v>158</v>
      </c>
      <c r="B8" s="136" t="s">
        <v>1062</v>
      </c>
      <c r="C8" s="136" t="s">
        <v>1027</v>
      </c>
      <c r="D8" s="136" t="s">
        <v>1028</v>
      </c>
      <c r="E8" s="137" t="s">
        <v>1029</v>
      </c>
      <c r="F8" s="137" t="s">
        <v>130</v>
      </c>
      <c r="G8" s="9" t="s">
        <v>157</v>
      </c>
      <c r="H8" s="188">
        <v>89077364.22</v>
      </c>
      <c r="I8" s="138">
        <v>905284024.234</v>
      </c>
      <c r="J8" s="138">
        <v>602976484.683</v>
      </c>
      <c r="K8" s="138">
        <v>329385668.868</v>
      </c>
      <c r="L8" s="138">
        <v>15037940.602</v>
      </c>
      <c r="M8" s="138">
        <v>9935579.685</v>
      </c>
      <c r="N8" s="138">
        <v>5444391.221</v>
      </c>
    </row>
    <row r="9" spans="1:14" ht="13.5" outlineLevel="2">
      <c r="A9" s="9" t="s">
        <v>158</v>
      </c>
      <c r="B9" s="136" t="s">
        <v>1062</v>
      </c>
      <c r="C9" s="136" t="s">
        <v>170</v>
      </c>
      <c r="D9" s="136" t="s">
        <v>171</v>
      </c>
      <c r="E9" s="137" t="s">
        <v>172</v>
      </c>
      <c r="F9" s="137" t="s">
        <v>670</v>
      </c>
      <c r="G9" s="9" t="s">
        <v>157</v>
      </c>
      <c r="H9" s="188">
        <v>24010946.34</v>
      </c>
      <c r="I9" s="138">
        <v>139811400.435</v>
      </c>
      <c r="J9" s="138">
        <v>29350262.358</v>
      </c>
      <c r="K9" s="138">
        <v>114730444.048</v>
      </c>
      <c r="L9" s="138">
        <v>2322448.512</v>
      </c>
      <c r="M9" s="138">
        <v>486220.893</v>
      </c>
      <c r="N9" s="138">
        <v>1896370.976</v>
      </c>
    </row>
    <row r="10" spans="1:14" ht="13.5" outlineLevel="2">
      <c r="A10" s="9" t="s">
        <v>158</v>
      </c>
      <c r="B10" s="136" t="s">
        <v>1062</v>
      </c>
      <c r="C10" s="136" t="s">
        <v>176</v>
      </c>
      <c r="D10" s="136" t="s">
        <v>177</v>
      </c>
      <c r="E10" s="137" t="s">
        <v>178</v>
      </c>
      <c r="F10" s="137" t="s">
        <v>130</v>
      </c>
      <c r="G10" s="9" t="s">
        <v>157</v>
      </c>
      <c r="H10" s="189">
        <v>21386610.35</v>
      </c>
      <c r="I10" s="166">
        <v>360474661.068</v>
      </c>
      <c r="J10" s="166">
        <v>374386349.38</v>
      </c>
      <c r="K10" s="166" t="s">
        <v>97</v>
      </c>
      <c r="L10" s="138">
        <v>5987951.181</v>
      </c>
      <c r="M10" s="138">
        <v>6101556.81</v>
      </c>
      <c r="N10" s="138" t="s">
        <v>97</v>
      </c>
    </row>
    <row r="11" spans="1:14" ht="13.5" outlineLevel="2">
      <c r="A11" s="9" t="s">
        <v>158</v>
      </c>
      <c r="B11" s="136" t="s">
        <v>1062</v>
      </c>
      <c r="C11" s="136" t="s">
        <v>179</v>
      </c>
      <c r="D11" s="136" t="s">
        <v>180</v>
      </c>
      <c r="E11" s="137" t="s">
        <v>181</v>
      </c>
      <c r="F11" s="137" t="s">
        <v>130</v>
      </c>
      <c r="G11" s="9" t="s">
        <v>157</v>
      </c>
      <c r="H11" s="189">
        <v>17760040.27</v>
      </c>
      <c r="I11" s="166">
        <v>150812396.028</v>
      </c>
      <c r="J11" s="166">
        <v>153613353.187</v>
      </c>
      <c r="K11" s="166" t="s">
        <v>97</v>
      </c>
      <c r="L11" s="138">
        <v>2505189.303</v>
      </c>
      <c r="M11" s="138">
        <v>2538990.932</v>
      </c>
      <c r="N11" s="138" t="s">
        <v>97</v>
      </c>
    </row>
    <row r="12" spans="1:14" ht="27" outlineLevel="2">
      <c r="A12" s="9" t="s">
        <v>158</v>
      </c>
      <c r="B12" s="136" t="s">
        <v>1062</v>
      </c>
      <c r="C12" s="136" t="s">
        <v>182</v>
      </c>
      <c r="D12" s="136" t="s">
        <v>183</v>
      </c>
      <c r="E12" s="137" t="s">
        <v>184</v>
      </c>
      <c r="F12" s="137" t="s">
        <v>130</v>
      </c>
      <c r="G12" s="9" t="s">
        <v>157</v>
      </c>
      <c r="H12" s="189">
        <v>33496896</v>
      </c>
      <c r="I12" s="166">
        <v>457706015.972</v>
      </c>
      <c r="J12" s="166">
        <v>462607163.155</v>
      </c>
      <c r="K12" s="166">
        <v>5336283.581</v>
      </c>
      <c r="L12" s="138">
        <v>7603089.966</v>
      </c>
      <c r="M12" s="138">
        <v>7629607.573</v>
      </c>
      <c r="N12" s="138">
        <v>88203.034</v>
      </c>
    </row>
    <row r="13" spans="1:14" ht="13.5" outlineLevel="2">
      <c r="A13" s="9" t="s">
        <v>158</v>
      </c>
      <c r="B13" s="136" t="s">
        <v>1062</v>
      </c>
      <c r="C13" s="136" t="s">
        <v>185</v>
      </c>
      <c r="D13" s="136" t="s">
        <v>186</v>
      </c>
      <c r="E13" s="137" t="s">
        <v>187</v>
      </c>
      <c r="F13" s="137" t="s">
        <v>130</v>
      </c>
      <c r="G13" s="9" t="s">
        <v>157</v>
      </c>
      <c r="H13" s="188">
        <v>32083000</v>
      </c>
      <c r="I13" s="138">
        <v>898058439.254</v>
      </c>
      <c r="J13" s="138">
        <v>486566870.783</v>
      </c>
      <c r="K13" s="138">
        <v>438110837.041</v>
      </c>
      <c r="L13" s="138">
        <v>14917914.273</v>
      </c>
      <c r="M13" s="138">
        <v>8025658.187</v>
      </c>
      <c r="N13" s="138">
        <v>7241501.439</v>
      </c>
    </row>
    <row r="14" spans="1:14" ht="13.5" outlineLevel="2">
      <c r="A14" s="9" t="s">
        <v>158</v>
      </c>
      <c r="B14" s="136" t="s">
        <v>1062</v>
      </c>
      <c r="C14" s="136" t="s">
        <v>190</v>
      </c>
      <c r="D14" s="136" t="s">
        <v>191</v>
      </c>
      <c r="E14" s="137" t="s">
        <v>192</v>
      </c>
      <c r="F14" s="137" t="s">
        <v>670</v>
      </c>
      <c r="G14" s="9" t="s">
        <v>157</v>
      </c>
      <c r="H14" s="188">
        <v>30852477.8</v>
      </c>
      <c r="I14" s="138">
        <v>1729360666.359</v>
      </c>
      <c r="J14" s="138">
        <v>399262331.869</v>
      </c>
      <c r="K14" s="138">
        <v>1387787758.207</v>
      </c>
      <c r="L14" s="138">
        <v>28726921.368</v>
      </c>
      <c r="M14" s="138">
        <v>6587003.87</v>
      </c>
      <c r="N14" s="138">
        <v>22938640.632</v>
      </c>
    </row>
    <row r="15" spans="1:14" ht="13.5" outlineLevel="2">
      <c r="A15" s="9" t="s">
        <v>158</v>
      </c>
      <c r="B15" s="136" t="s">
        <v>1062</v>
      </c>
      <c r="C15" s="136" t="s">
        <v>193</v>
      </c>
      <c r="D15" s="136" t="s">
        <v>194</v>
      </c>
      <c r="E15" s="137" t="s">
        <v>195</v>
      </c>
      <c r="F15" s="137" t="s">
        <v>196</v>
      </c>
      <c r="G15" s="9" t="s">
        <v>157</v>
      </c>
      <c r="H15" s="188">
        <v>40065000</v>
      </c>
      <c r="I15" s="138">
        <v>2720795370.551</v>
      </c>
      <c r="J15" s="138">
        <v>605022861.307</v>
      </c>
      <c r="K15" s="138">
        <v>2208677846.313</v>
      </c>
      <c r="L15" s="138">
        <v>45195936.388</v>
      </c>
      <c r="M15" s="138">
        <v>9975737.635</v>
      </c>
      <c r="N15" s="138">
        <v>36507071.84</v>
      </c>
    </row>
    <row r="16" spans="1:14" ht="13.5" outlineLevel="2">
      <c r="A16" s="9" t="s">
        <v>158</v>
      </c>
      <c r="B16" s="136" t="s">
        <v>1062</v>
      </c>
      <c r="C16" s="136" t="s">
        <v>197</v>
      </c>
      <c r="D16" s="136" t="s">
        <v>198</v>
      </c>
      <c r="E16" s="137" t="s">
        <v>199</v>
      </c>
      <c r="F16" s="137" t="s">
        <v>130</v>
      </c>
      <c r="G16" s="9" t="s">
        <v>157</v>
      </c>
      <c r="H16" s="188">
        <v>61845087.83</v>
      </c>
      <c r="I16" s="138">
        <v>498380264.508</v>
      </c>
      <c r="J16" s="138">
        <v>82485058.727</v>
      </c>
      <c r="K16" s="138">
        <v>432659144.409</v>
      </c>
      <c r="L16" s="138">
        <v>8278741.935</v>
      </c>
      <c r="M16" s="138">
        <v>1361706.453</v>
      </c>
      <c r="N16" s="138">
        <v>7151390.817</v>
      </c>
    </row>
    <row r="17" spans="1:14" ht="13.5" outlineLevel="2">
      <c r="A17" s="9" t="s">
        <v>158</v>
      </c>
      <c r="B17" s="136" t="s">
        <v>1062</v>
      </c>
      <c r="C17" s="136" t="s">
        <v>201</v>
      </c>
      <c r="D17" s="136" t="s">
        <v>202</v>
      </c>
      <c r="E17" s="137" t="s">
        <v>203</v>
      </c>
      <c r="F17" s="137" t="s">
        <v>204</v>
      </c>
      <c r="G17" s="9" t="s">
        <v>157</v>
      </c>
      <c r="H17" s="188">
        <v>16135823.92</v>
      </c>
      <c r="I17" s="138">
        <v>1384991328.765</v>
      </c>
      <c r="J17" s="138">
        <v>61995896.94</v>
      </c>
      <c r="K17" s="138">
        <v>1371348950.742</v>
      </c>
      <c r="L17" s="138">
        <v>23006500.478</v>
      </c>
      <c r="M17" s="138">
        <v>1021974.64</v>
      </c>
      <c r="N17" s="138">
        <v>22666924.806</v>
      </c>
    </row>
    <row r="18" spans="1:14" ht="13.5" outlineLevel="2">
      <c r="A18" s="9" t="s">
        <v>158</v>
      </c>
      <c r="B18" s="136" t="s">
        <v>1062</v>
      </c>
      <c r="C18" s="136" t="s">
        <v>206</v>
      </c>
      <c r="D18" s="136" t="s">
        <v>207</v>
      </c>
      <c r="E18" s="137" t="s">
        <v>208</v>
      </c>
      <c r="F18" s="137" t="s">
        <v>9</v>
      </c>
      <c r="G18" s="9" t="s">
        <v>157</v>
      </c>
      <c r="H18" s="189">
        <v>96238000</v>
      </c>
      <c r="I18" s="166">
        <v>5056513744.912</v>
      </c>
      <c r="J18" s="166">
        <v>3514047809.317</v>
      </c>
      <c r="K18" s="166">
        <v>1646058275.81</v>
      </c>
      <c r="L18" s="138">
        <v>83995244.932</v>
      </c>
      <c r="M18" s="138">
        <v>58197182</v>
      </c>
      <c r="N18" s="138">
        <v>27207574.807</v>
      </c>
    </row>
    <row r="19" spans="1:14" ht="13.5" outlineLevel="2">
      <c r="A19" s="9" t="s">
        <v>158</v>
      </c>
      <c r="B19" s="136" t="s">
        <v>1062</v>
      </c>
      <c r="C19" s="136" t="s">
        <v>210</v>
      </c>
      <c r="D19" s="136" t="s">
        <v>212</v>
      </c>
      <c r="E19" s="137" t="s">
        <v>208</v>
      </c>
      <c r="F19" s="137" t="s">
        <v>9</v>
      </c>
      <c r="G19" s="9" t="s">
        <v>211</v>
      </c>
      <c r="H19" s="188">
        <v>27463500000</v>
      </c>
      <c r="I19" s="138">
        <v>9337411022.433</v>
      </c>
      <c r="J19" s="138">
        <v>3167608925.577</v>
      </c>
      <c r="K19" s="138">
        <v>5891997635.406</v>
      </c>
      <c r="L19" s="138">
        <v>155106495.389</v>
      </c>
      <c r="M19" s="138">
        <v>52478610.43</v>
      </c>
      <c r="N19" s="138">
        <v>97388390.668</v>
      </c>
    </row>
    <row r="20" spans="1:14" ht="13.5" outlineLevel="2">
      <c r="A20" s="9" t="s">
        <v>158</v>
      </c>
      <c r="B20" s="136" t="s">
        <v>1062</v>
      </c>
      <c r="C20" s="136" t="s">
        <v>214</v>
      </c>
      <c r="D20" s="136" t="s">
        <v>215</v>
      </c>
      <c r="E20" s="137" t="s">
        <v>208</v>
      </c>
      <c r="F20" s="137" t="s">
        <v>670</v>
      </c>
      <c r="G20" s="9" t="s">
        <v>157</v>
      </c>
      <c r="H20" s="188">
        <v>1565000</v>
      </c>
      <c r="I20" s="138">
        <v>96495806.805</v>
      </c>
      <c r="J20" s="138">
        <v>18473680.208</v>
      </c>
      <c r="K20" s="138">
        <v>81354642.84</v>
      </c>
      <c r="L20" s="138">
        <v>1602920.379</v>
      </c>
      <c r="M20" s="138">
        <v>304482.1</v>
      </c>
      <c r="N20" s="138">
        <v>1344704.84</v>
      </c>
    </row>
    <row r="21" spans="1:14" ht="13.5" outlineLevel="2">
      <c r="A21" s="9" t="s">
        <v>158</v>
      </c>
      <c r="B21" s="136" t="s">
        <v>1062</v>
      </c>
      <c r="C21" s="136" t="s">
        <v>216</v>
      </c>
      <c r="D21" s="136" t="s">
        <v>217</v>
      </c>
      <c r="E21" s="137" t="s">
        <v>218</v>
      </c>
      <c r="F21" s="137" t="s">
        <v>162</v>
      </c>
      <c r="G21" s="9" t="s">
        <v>211</v>
      </c>
      <c r="H21" s="188">
        <v>9118900000</v>
      </c>
      <c r="I21" s="138">
        <v>4115016343.417</v>
      </c>
      <c r="J21" s="138">
        <v>608844779.13</v>
      </c>
      <c r="K21" s="138">
        <v>3338101702.261</v>
      </c>
      <c r="L21" s="138">
        <v>68355753.213</v>
      </c>
      <c r="M21" s="138">
        <v>10046000</v>
      </c>
      <c r="N21" s="138">
        <v>55175234.748</v>
      </c>
    </row>
    <row r="22" spans="1:14" ht="13.5" outlineLevel="2">
      <c r="A22" s="9" t="s">
        <v>158</v>
      </c>
      <c r="B22" s="136" t="s">
        <v>1062</v>
      </c>
      <c r="C22" s="136" t="s">
        <v>219</v>
      </c>
      <c r="D22" s="136" t="s">
        <v>220</v>
      </c>
      <c r="E22" s="137" t="s">
        <v>218</v>
      </c>
      <c r="F22" s="137" t="s">
        <v>162</v>
      </c>
      <c r="G22" s="9" t="s">
        <v>157</v>
      </c>
      <c r="H22" s="188">
        <v>59232565.4</v>
      </c>
      <c r="I22" s="138">
        <v>4707340963.249</v>
      </c>
      <c r="J22" s="138">
        <v>607902516.246</v>
      </c>
      <c r="K22" s="138">
        <v>4259458311.632</v>
      </c>
      <c r="L22" s="138">
        <v>78195032.612</v>
      </c>
      <c r="M22" s="138">
        <v>10030171.785</v>
      </c>
      <c r="N22" s="138">
        <v>70404269.614</v>
      </c>
    </row>
    <row r="23" spans="1:14" ht="13.5" outlineLevel="2">
      <c r="A23" s="9" t="s">
        <v>158</v>
      </c>
      <c r="B23" s="136" t="s">
        <v>1062</v>
      </c>
      <c r="C23" s="136" t="s">
        <v>1141</v>
      </c>
      <c r="D23" s="136" t="s">
        <v>1142</v>
      </c>
      <c r="E23" s="137" t="s">
        <v>203</v>
      </c>
      <c r="F23" s="137" t="s">
        <v>670</v>
      </c>
      <c r="G23" s="9" t="s">
        <v>211</v>
      </c>
      <c r="H23" s="188">
        <v>29685000000</v>
      </c>
      <c r="I23" s="138">
        <v>4902976960</v>
      </c>
      <c r="J23" s="138" t="s">
        <v>97</v>
      </c>
      <c r="K23" s="138">
        <v>4676775465.382</v>
      </c>
      <c r="L23" s="138">
        <v>81444800</v>
      </c>
      <c r="M23" s="138" t="s">
        <v>97</v>
      </c>
      <c r="N23" s="138">
        <v>77302073.808</v>
      </c>
    </row>
    <row r="24" spans="1:14" ht="27" outlineLevel="2">
      <c r="A24" s="9" t="s">
        <v>158</v>
      </c>
      <c r="B24" s="136" t="s">
        <v>1062</v>
      </c>
      <c r="C24" s="136" t="s">
        <v>221</v>
      </c>
      <c r="D24" s="136" t="s">
        <v>222</v>
      </c>
      <c r="E24" s="137" t="s">
        <v>203</v>
      </c>
      <c r="F24" s="137" t="s">
        <v>130</v>
      </c>
      <c r="G24" s="9" t="s">
        <v>157</v>
      </c>
      <c r="H24" s="188">
        <v>15648000</v>
      </c>
      <c r="I24" s="138">
        <v>1351358440.39</v>
      </c>
      <c r="J24" s="138">
        <v>98807925.977</v>
      </c>
      <c r="K24" s="138">
        <v>1298087072.467</v>
      </c>
      <c r="L24" s="138">
        <v>22447814.624</v>
      </c>
      <c r="M24" s="138">
        <v>1630970.941</v>
      </c>
      <c r="N24" s="138">
        <v>21455984.669</v>
      </c>
    </row>
    <row r="25" spans="1:14" ht="13.5" outlineLevel="2">
      <c r="A25" s="9" t="s">
        <v>158</v>
      </c>
      <c r="B25" s="136" t="s">
        <v>1062</v>
      </c>
      <c r="C25" s="136" t="s">
        <v>223</v>
      </c>
      <c r="D25" s="136" t="s">
        <v>224</v>
      </c>
      <c r="E25" s="137" t="s">
        <v>225</v>
      </c>
      <c r="F25" s="137" t="s">
        <v>204</v>
      </c>
      <c r="G25" s="9" t="s">
        <v>157</v>
      </c>
      <c r="H25" s="188">
        <v>28453798.08</v>
      </c>
      <c r="I25" s="138">
        <v>2337255828.722</v>
      </c>
      <c r="J25" s="138">
        <v>213856236.731</v>
      </c>
      <c r="K25" s="138">
        <v>2202985647.499</v>
      </c>
      <c r="L25" s="138">
        <v>38824847.653</v>
      </c>
      <c r="M25" s="138">
        <v>3528676.202</v>
      </c>
      <c r="N25" s="138">
        <v>36412985.909</v>
      </c>
    </row>
    <row r="26" spans="1:14" ht="13.5" outlineLevel="2">
      <c r="A26" s="9" t="s">
        <v>158</v>
      </c>
      <c r="B26" s="136" t="s">
        <v>1062</v>
      </c>
      <c r="C26" s="136" t="s">
        <v>226</v>
      </c>
      <c r="D26" s="136" t="s">
        <v>227</v>
      </c>
      <c r="E26" s="137" t="s">
        <v>228</v>
      </c>
      <c r="F26" s="137" t="s">
        <v>162</v>
      </c>
      <c r="G26" s="9" t="s">
        <v>157</v>
      </c>
      <c r="H26" s="188">
        <v>56411245.95</v>
      </c>
      <c r="I26" s="138">
        <v>1360899687.333</v>
      </c>
      <c r="J26" s="138">
        <v>237969746.668</v>
      </c>
      <c r="K26" s="138">
        <v>1169415075.23</v>
      </c>
      <c r="L26" s="138">
        <v>22606307.099</v>
      </c>
      <c r="M26" s="138">
        <v>3918212.937</v>
      </c>
      <c r="N26" s="138">
        <v>19329174.797</v>
      </c>
    </row>
    <row r="27" spans="1:14" ht="13.5" outlineLevel="2">
      <c r="A27" s="9" t="s">
        <v>158</v>
      </c>
      <c r="B27" s="136" t="s">
        <v>1062</v>
      </c>
      <c r="C27" s="136" t="s">
        <v>229</v>
      </c>
      <c r="D27" s="136" t="s">
        <v>230</v>
      </c>
      <c r="E27" s="137" t="s">
        <v>231</v>
      </c>
      <c r="F27" s="137" t="s">
        <v>196</v>
      </c>
      <c r="G27" s="9" t="s">
        <v>211</v>
      </c>
      <c r="H27" s="188">
        <v>18396800000</v>
      </c>
      <c r="I27" s="138">
        <v>9309694986.45</v>
      </c>
      <c r="J27" s="138">
        <v>516500160.15</v>
      </c>
      <c r="K27" s="138">
        <v>8372257795.865</v>
      </c>
      <c r="L27" s="138">
        <v>154646096.12</v>
      </c>
      <c r="M27" s="138">
        <v>8509000</v>
      </c>
      <c r="N27" s="138">
        <v>138384426.378</v>
      </c>
    </row>
    <row r="28" spans="1:14" ht="13.5" outlineLevel="2">
      <c r="A28" s="9" t="s">
        <v>158</v>
      </c>
      <c r="B28" s="136" t="s">
        <v>1062</v>
      </c>
      <c r="C28" s="136" t="s">
        <v>232</v>
      </c>
      <c r="D28" s="136" t="s">
        <v>233</v>
      </c>
      <c r="E28" s="137" t="s">
        <v>234</v>
      </c>
      <c r="F28" s="137" t="s">
        <v>235</v>
      </c>
      <c r="G28" s="9" t="s">
        <v>157</v>
      </c>
      <c r="H28" s="188">
        <v>9663913.81</v>
      </c>
      <c r="I28" s="138">
        <v>776368952.595</v>
      </c>
      <c r="J28" s="138">
        <v>33916625.91</v>
      </c>
      <c r="K28" s="138">
        <v>769488690.609</v>
      </c>
      <c r="L28" s="138">
        <v>12896494.229</v>
      </c>
      <c r="M28" s="138">
        <v>557205.52</v>
      </c>
      <c r="N28" s="138">
        <v>12718821.332</v>
      </c>
    </row>
    <row r="29" spans="1:14" ht="13.5" outlineLevel="2">
      <c r="A29" s="9" t="s">
        <v>158</v>
      </c>
      <c r="B29" s="136" t="s">
        <v>1062</v>
      </c>
      <c r="C29" s="136" t="s">
        <v>1030</v>
      </c>
      <c r="D29" s="136" t="s">
        <v>1031</v>
      </c>
      <c r="E29" s="137" t="s">
        <v>238</v>
      </c>
      <c r="F29" s="137" t="s">
        <v>130</v>
      </c>
      <c r="G29" s="9" t="s">
        <v>157</v>
      </c>
      <c r="H29" s="188">
        <v>17376497.87</v>
      </c>
      <c r="I29" s="138">
        <v>1409725085.484</v>
      </c>
      <c r="J29" s="138">
        <v>145791409.144</v>
      </c>
      <c r="K29" s="138">
        <v>1312240856.008</v>
      </c>
      <c r="L29" s="138">
        <v>23417360.224</v>
      </c>
      <c r="M29" s="138">
        <v>2397645.1</v>
      </c>
      <c r="N29" s="138">
        <v>21689931.504</v>
      </c>
    </row>
    <row r="30" spans="1:14" ht="13.5" outlineLevel="2">
      <c r="A30" s="9" t="s">
        <v>158</v>
      </c>
      <c r="B30" s="136" t="s">
        <v>1062</v>
      </c>
      <c r="C30" s="136" t="s">
        <v>236</v>
      </c>
      <c r="D30" s="136" t="s">
        <v>237</v>
      </c>
      <c r="E30" s="137" t="s">
        <v>238</v>
      </c>
      <c r="F30" s="137" t="s">
        <v>130</v>
      </c>
      <c r="G30" s="9" t="s">
        <v>157</v>
      </c>
      <c r="H30" s="188">
        <v>5288000</v>
      </c>
      <c r="I30" s="138">
        <v>467946722.031</v>
      </c>
      <c r="J30" s="138">
        <v>47587893.32</v>
      </c>
      <c r="K30" s="138">
        <v>435597419.784</v>
      </c>
      <c r="L30" s="138">
        <v>7773201.363</v>
      </c>
      <c r="M30" s="138">
        <v>785430.3</v>
      </c>
      <c r="N30" s="138">
        <v>7199957.352</v>
      </c>
    </row>
    <row r="31" spans="1:14" ht="13.5" outlineLevel="2">
      <c r="A31" s="9" t="s">
        <v>158</v>
      </c>
      <c r="B31" s="136" t="s">
        <v>1062</v>
      </c>
      <c r="C31" s="136" t="s">
        <v>239</v>
      </c>
      <c r="D31" s="136" t="s">
        <v>240</v>
      </c>
      <c r="E31" s="137" t="s">
        <v>238</v>
      </c>
      <c r="F31" s="137" t="s">
        <v>9</v>
      </c>
      <c r="G31" s="9" t="s">
        <v>157</v>
      </c>
      <c r="H31" s="188">
        <v>37885181.6</v>
      </c>
      <c r="I31" s="138">
        <v>976677104.346</v>
      </c>
      <c r="J31" s="138">
        <v>775006479.604</v>
      </c>
      <c r="K31" s="138">
        <v>230744200.949</v>
      </c>
      <c r="L31" s="138">
        <v>16223872.165</v>
      </c>
      <c r="M31" s="138">
        <v>12770694.582</v>
      </c>
      <c r="N31" s="138">
        <v>3813953.735</v>
      </c>
    </row>
    <row r="32" spans="1:14" ht="13.5" outlineLevel="2">
      <c r="A32" s="9" t="s">
        <v>158</v>
      </c>
      <c r="B32" s="136" t="s">
        <v>1062</v>
      </c>
      <c r="C32" s="136" t="s">
        <v>241</v>
      </c>
      <c r="D32" s="136" t="s">
        <v>242</v>
      </c>
      <c r="E32" s="137" t="s">
        <v>234</v>
      </c>
      <c r="F32" s="137" t="s">
        <v>510</v>
      </c>
      <c r="G32" s="9" t="s">
        <v>157</v>
      </c>
      <c r="H32" s="188">
        <v>2267502.43</v>
      </c>
      <c r="I32" s="138">
        <v>186276068.433</v>
      </c>
      <c r="J32" s="138">
        <v>58757713.92</v>
      </c>
      <c r="K32" s="138">
        <v>133875011.083</v>
      </c>
      <c r="L32" s="138">
        <v>3094286.851</v>
      </c>
      <c r="M32" s="138">
        <v>969051.233</v>
      </c>
      <c r="N32" s="138">
        <v>2212810.101</v>
      </c>
    </row>
    <row r="33" spans="1:14" ht="13.5" outlineLevel="2">
      <c r="A33" s="9" t="s">
        <v>158</v>
      </c>
      <c r="B33" s="136" t="s">
        <v>1062</v>
      </c>
      <c r="C33" s="136" t="s">
        <v>243</v>
      </c>
      <c r="D33" s="136" t="s">
        <v>244</v>
      </c>
      <c r="E33" s="137" t="s">
        <v>234</v>
      </c>
      <c r="F33" s="137" t="s">
        <v>670</v>
      </c>
      <c r="G33" s="9" t="s">
        <v>157</v>
      </c>
      <c r="H33" s="188">
        <v>2413764.35</v>
      </c>
      <c r="I33" s="138">
        <v>122119227.761</v>
      </c>
      <c r="J33" s="138">
        <v>28756292.078</v>
      </c>
      <c r="K33" s="138">
        <v>97613380.174</v>
      </c>
      <c r="L33" s="138">
        <v>2028558.601</v>
      </c>
      <c r="M33" s="138">
        <v>474299.612</v>
      </c>
      <c r="N33" s="138">
        <v>1613444.3</v>
      </c>
    </row>
    <row r="34" spans="1:14" ht="13.5" outlineLevel="2">
      <c r="A34" s="9" t="s">
        <v>158</v>
      </c>
      <c r="B34" s="136" t="s">
        <v>1062</v>
      </c>
      <c r="C34" s="136" t="s">
        <v>1032</v>
      </c>
      <c r="D34" s="136" t="s">
        <v>246</v>
      </c>
      <c r="E34" s="137" t="s">
        <v>247</v>
      </c>
      <c r="F34" s="137" t="s">
        <v>10</v>
      </c>
      <c r="G34" s="9" t="s">
        <v>98</v>
      </c>
      <c r="H34" s="188">
        <v>152500000</v>
      </c>
      <c r="I34" s="138">
        <v>15050000</v>
      </c>
      <c r="J34" s="138" t="s">
        <v>97</v>
      </c>
      <c r="K34" s="138">
        <v>15125000</v>
      </c>
      <c r="L34" s="138">
        <v>250000</v>
      </c>
      <c r="M34" s="138" t="s">
        <v>97</v>
      </c>
      <c r="N34" s="138">
        <v>250000</v>
      </c>
    </row>
    <row r="35" spans="1:14" ht="13.5" outlineLevel="2">
      <c r="A35" s="9" t="s">
        <v>158</v>
      </c>
      <c r="B35" s="136" t="s">
        <v>1062</v>
      </c>
      <c r="C35" s="136" t="s">
        <v>245</v>
      </c>
      <c r="D35" s="136" t="s">
        <v>246</v>
      </c>
      <c r="E35" s="137" t="s">
        <v>247</v>
      </c>
      <c r="F35" s="137" t="s">
        <v>204</v>
      </c>
      <c r="G35" s="9" t="s">
        <v>98</v>
      </c>
      <c r="H35" s="188">
        <v>25000000</v>
      </c>
      <c r="I35" s="138">
        <v>1396082292.752</v>
      </c>
      <c r="J35" s="138">
        <v>25163216.9</v>
      </c>
      <c r="K35" s="138">
        <v>1377972653.75</v>
      </c>
      <c r="L35" s="138">
        <v>23190735.76</v>
      </c>
      <c r="M35" s="138">
        <v>414328.26</v>
      </c>
      <c r="N35" s="138">
        <v>22776407.5</v>
      </c>
    </row>
    <row r="36" spans="1:14" ht="13.5" outlineLevel="2">
      <c r="A36" s="9" t="s">
        <v>158</v>
      </c>
      <c r="B36" s="136" t="s">
        <v>1062</v>
      </c>
      <c r="C36" s="136" t="s">
        <v>248</v>
      </c>
      <c r="D36" s="136" t="s">
        <v>249</v>
      </c>
      <c r="E36" s="137" t="s">
        <v>250</v>
      </c>
      <c r="F36" s="137" t="s">
        <v>251</v>
      </c>
      <c r="G36" s="9" t="s">
        <v>211</v>
      </c>
      <c r="H36" s="188">
        <v>20266370000</v>
      </c>
      <c r="I36" s="138">
        <v>9523421316.315</v>
      </c>
      <c r="J36" s="138">
        <v>1793945845.07</v>
      </c>
      <c r="K36" s="138">
        <v>7350840410.666</v>
      </c>
      <c r="L36" s="138">
        <v>158196367.381</v>
      </c>
      <c r="M36" s="138">
        <v>29595000</v>
      </c>
      <c r="N36" s="138">
        <v>121501494.391</v>
      </c>
    </row>
    <row r="37" spans="1:14" ht="13.5" outlineLevel="2">
      <c r="A37" s="9" t="s">
        <v>158</v>
      </c>
      <c r="B37" s="136" t="s">
        <v>1062</v>
      </c>
      <c r="C37" s="136" t="s">
        <v>252</v>
      </c>
      <c r="D37" s="136" t="s">
        <v>253</v>
      </c>
      <c r="E37" s="137" t="s">
        <v>250</v>
      </c>
      <c r="F37" s="137" t="s">
        <v>251</v>
      </c>
      <c r="G37" s="9" t="s">
        <v>157</v>
      </c>
      <c r="H37" s="188">
        <v>701000</v>
      </c>
      <c r="I37" s="138">
        <v>62033028.015</v>
      </c>
      <c r="J37" s="138">
        <v>7632566</v>
      </c>
      <c r="K37" s="138">
        <v>56590120.964</v>
      </c>
      <c r="L37" s="138">
        <v>1030448.97</v>
      </c>
      <c r="M37" s="138">
        <v>125777.77</v>
      </c>
      <c r="N37" s="138">
        <v>935373.9</v>
      </c>
    </row>
    <row r="38" spans="1:14" ht="13.5" outlineLevel="2">
      <c r="A38" s="9" t="s">
        <v>158</v>
      </c>
      <c r="B38" s="136" t="s">
        <v>1062</v>
      </c>
      <c r="C38" s="136" t="s">
        <v>255</v>
      </c>
      <c r="D38" s="136" t="s">
        <v>256</v>
      </c>
      <c r="E38" s="137" t="s">
        <v>257</v>
      </c>
      <c r="F38" s="137" t="s">
        <v>204</v>
      </c>
      <c r="G38" s="9" t="s">
        <v>157</v>
      </c>
      <c r="H38" s="188">
        <v>2793820.25</v>
      </c>
      <c r="I38" s="138">
        <v>236362650.254</v>
      </c>
      <c r="J38" s="138">
        <v>33950122.611</v>
      </c>
      <c r="K38" s="138">
        <v>210427343.002</v>
      </c>
      <c r="L38" s="138">
        <v>3926289.871</v>
      </c>
      <c r="M38" s="138">
        <v>560075.276</v>
      </c>
      <c r="N38" s="138">
        <v>3478137.901</v>
      </c>
    </row>
    <row r="39" spans="1:14" ht="13.5" outlineLevel="2">
      <c r="A39" s="9" t="s">
        <v>158</v>
      </c>
      <c r="B39" s="136" t="s">
        <v>1062</v>
      </c>
      <c r="C39" s="136" t="s">
        <v>258</v>
      </c>
      <c r="D39" s="136" t="s">
        <v>259</v>
      </c>
      <c r="E39" s="137" t="s">
        <v>260</v>
      </c>
      <c r="F39" s="137" t="s">
        <v>261</v>
      </c>
      <c r="G39" s="9" t="s">
        <v>211</v>
      </c>
      <c r="H39" s="188">
        <v>11968550000</v>
      </c>
      <c r="I39" s="138">
        <v>307078128.602</v>
      </c>
      <c r="J39" s="138" t="s">
        <v>97</v>
      </c>
      <c r="K39" s="138">
        <v>292910913.006</v>
      </c>
      <c r="L39" s="138">
        <v>5100965.591</v>
      </c>
      <c r="M39" s="138" t="s">
        <v>97</v>
      </c>
      <c r="N39" s="138">
        <v>4841502.694</v>
      </c>
    </row>
    <row r="40" spans="1:14" ht="27" outlineLevel="2">
      <c r="A40" s="9" t="s">
        <v>158</v>
      </c>
      <c r="B40" s="136" t="s">
        <v>1062</v>
      </c>
      <c r="C40" s="136" t="s">
        <v>262</v>
      </c>
      <c r="D40" s="136" t="s">
        <v>263</v>
      </c>
      <c r="E40" s="137" t="s">
        <v>260</v>
      </c>
      <c r="F40" s="137" t="s">
        <v>261</v>
      </c>
      <c r="G40" s="9" t="s">
        <v>157</v>
      </c>
      <c r="H40" s="188">
        <v>69843000</v>
      </c>
      <c r="I40" s="138">
        <v>2101424131.632</v>
      </c>
      <c r="J40" s="138" t="s">
        <v>97</v>
      </c>
      <c r="K40" s="138">
        <v>2174507447.467</v>
      </c>
      <c r="L40" s="138">
        <v>34907377.602</v>
      </c>
      <c r="M40" s="138" t="s">
        <v>97</v>
      </c>
      <c r="N40" s="138">
        <v>35942271.859</v>
      </c>
    </row>
    <row r="41" spans="1:14" ht="13.5" outlineLevel="2">
      <c r="A41" s="9" t="s">
        <v>158</v>
      </c>
      <c r="B41" s="136" t="s">
        <v>1062</v>
      </c>
      <c r="C41" s="136" t="s">
        <v>264</v>
      </c>
      <c r="D41" s="136" t="s">
        <v>259</v>
      </c>
      <c r="E41" s="137" t="s">
        <v>260</v>
      </c>
      <c r="F41" s="137" t="s">
        <v>265</v>
      </c>
      <c r="G41" s="9" t="s">
        <v>157</v>
      </c>
      <c r="H41" s="188">
        <v>6983928.09</v>
      </c>
      <c r="I41" s="138">
        <v>546793266.912</v>
      </c>
      <c r="J41" s="138">
        <v>22053659.141</v>
      </c>
      <c r="K41" s="138">
        <v>543558184.535</v>
      </c>
      <c r="L41" s="138">
        <v>9082944.633</v>
      </c>
      <c r="M41" s="138">
        <v>363552.173</v>
      </c>
      <c r="N41" s="138">
        <v>8984432.802</v>
      </c>
    </row>
    <row r="42" spans="1:14" ht="27" outlineLevel="2">
      <c r="A42" s="9" t="s">
        <v>158</v>
      </c>
      <c r="B42" s="136" t="s">
        <v>1062</v>
      </c>
      <c r="C42" s="136" t="s">
        <v>266</v>
      </c>
      <c r="D42" s="136" t="s">
        <v>267</v>
      </c>
      <c r="E42" s="137" t="s">
        <v>268</v>
      </c>
      <c r="F42" s="137" t="s">
        <v>269</v>
      </c>
      <c r="G42" s="9" t="s">
        <v>157</v>
      </c>
      <c r="H42" s="188">
        <v>31429001.24</v>
      </c>
      <c r="I42" s="138">
        <v>2691224604.842</v>
      </c>
      <c r="J42" s="138">
        <v>294831408.265</v>
      </c>
      <c r="K42" s="138">
        <v>2488225496.695</v>
      </c>
      <c r="L42" s="138">
        <v>44704727.655</v>
      </c>
      <c r="M42" s="138">
        <v>4865587.635</v>
      </c>
      <c r="N42" s="138">
        <v>41127694.16</v>
      </c>
    </row>
    <row r="43" spans="1:14" ht="13.5" outlineLevel="2">
      <c r="A43" s="9" t="s">
        <v>158</v>
      </c>
      <c r="B43" s="136" t="s">
        <v>1062</v>
      </c>
      <c r="C43" s="136" t="s">
        <v>271</v>
      </c>
      <c r="D43" s="136" t="s">
        <v>272</v>
      </c>
      <c r="E43" s="137" t="s">
        <v>268</v>
      </c>
      <c r="F43" s="137" t="s">
        <v>269</v>
      </c>
      <c r="G43" s="9" t="s">
        <v>211</v>
      </c>
      <c r="H43" s="188">
        <v>4896225000</v>
      </c>
      <c r="I43" s="138">
        <v>2426128314.701</v>
      </c>
      <c r="J43" s="138">
        <v>306797193.03</v>
      </c>
      <c r="K43" s="138">
        <v>2018708181.005</v>
      </c>
      <c r="L43" s="138">
        <v>40301134.796</v>
      </c>
      <c r="M43" s="138">
        <v>5063000</v>
      </c>
      <c r="N43" s="138">
        <v>33367077.372</v>
      </c>
    </row>
    <row r="44" spans="1:14" ht="13.5" outlineLevel="2">
      <c r="A44" s="9" t="s">
        <v>158</v>
      </c>
      <c r="B44" s="136" t="s">
        <v>1062</v>
      </c>
      <c r="C44" s="136" t="s">
        <v>273</v>
      </c>
      <c r="D44" s="136" t="s">
        <v>274</v>
      </c>
      <c r="E44" s="137" t="s">
        <v>275</v>
      </c>
      <c r="F44" s="137" t="s">
        <v>130</v>
      </c>
      <c r="G44" s="9" t="s">
        <v>211</v>
      </c>
      <c r="H44" s="188">
        <v>16436520000</v>
      </c>
      <c r="I44" s="138">
        <v>5109225733.161</v>
      </c>
      <c r="J44" s="138">
        <v>1674175230</v>
      </c>
      <c r="K44" s="138">
        <v>3264866100.588</v>
      </c>
      <c r="L44" s="138">
        <v>84870859.355</v>
      </c>
      <c r="M44" s="138">
        <v>27459000</v>
      </c>
      <c r="N44" s="138">
        <v>53964728.935</v>
      </c>
    </row>
    <row r="45" spans="1:14" ht="13.5" outlineLevel="2">
      <c r="A45" s="9" t="s">
        <v>158</v>
      </c>
      <c r="B45" s="136" t="s">
        <v>1062</v>
      </c>
      <c r="C45" s="136" t="s">
        <v>276</v>
      </c>
      <c r="D45" s="136" t="s">
        <v>277</v>
      </c>
      <c r="E45" s="137" t="s">
        <v>275</v>
      </c>
      <c r="F45" s="137" t="s">
        <v>162</v>
      </c>
      <c r="G45" s="9" t="s">
        <v>157</v>
      </c>
      <c r="H45" s="188">
        <v>12500902.93</v>
      </c>
      <c r="I45" s="138">
        <v>963591500.793</v>
      </c>
      <c r="J45" s="138">
        <v>39709613.826</v>
      </c>
      <c r="K45" s="138">
        <v>956904148.988</v>
      </c>
      <c r="L45" s="138">
        <v>16006503.335</v>
      </c>
      <c r="M45" s="138">
        <v>655097.564</v>
      </c>
      <c r="N45" s="138">
        <v>15816597.504</v>
      </c>
    </row>
    <row r="46" spans="1:14" ht="13.5" outlineLevel="2">
      <c r="A46" s="9" t="s">
        <v>158</v>
      </c>
      <c r="B46" s="136" t="s">
        <v>1062</v>
      </c>
      <c r="C46" s="136" t="s">
        <v>279</v>
      </c>
      <c r="D46" s="136" t="s">
        <v>280</v>
      </c>
      <c r="E46" s="137" t="s">
        <v>281</v>
      </c>
      <c r="F46" s="137" t="s">
        <v>282</v>
      </c>
      <c r="G46" s="9" t="s">
        <v>211</v>
      </c>
      <c r="H46" s="188">
        <v>32870795000</v>
      </c>
      <c r="I46" s="138">
        <v>16866237571.608</v>
      </c>
      <c r="J46" s="138">
        <v>348374623.242</v>
      </c>
      <c r="K46" s="138">
        <v>15753714370.792</v>
      </c>
      <c r="L46" s="138">
        <v>280170059.329</v>
      </c>
      <c r="M46" s="138">
        <v>5749587.352</v>
      </c>
      <c r="N46" s="138">
        <v>260391973.071</v>
      </c>
    </row>
    <row r="47" spans="1:14" ht="13.5" outlineLevel="2">
      <c r="A47" s="9" t="s">
        <v>158</v>
      </c>
      <c r="B47" s="136" t="s">
        <v>1062</v>
      </c>
      <c r="C47" s="136" t="s">
        <v>283</v>
      </c>
      <c r="D47" s="136" t="s">
        <v>284</v>
      </c>
      <c r="E47" s="137" t="s">
        <v>281</v>
      </c>
      <c r="F47" s="137" t="s">
        <v>282</v>
      </c>
      <c r="G47" s="9" t="s">
        <v>157</v>
      </c>
      <c r="H47" s="188">
        <v>3404000</v>
      </c>
      <c r="I47" s="138">
        <v>301227428.478</v>
      </c>
      <c r="J47" s="138">
        <v>22649302.037</v>
      </c>
      <c r="K47" s="138">
        <v>288994209.972</v>
      </c>
      <c r="L47" s="138">
        <v>5003777.882</v>
      </c>
      <c r="M47" s="138">
        <v>373273.47</v>
      </c>
      <c r="N47" s="138">
        <v>4776763.801</v>
      </c>
    </row>
    <row r="48" spans="1:14" ht="13.5" outlineLevel="2">
      <c r="A48" s="9" t="s">
        <v>158</v>
      </c>
      <c r="B48" s="136" t="s">
        <v>1062</v>
      </c>
      <c r="C48" s="136" t="s">
        <v>285</v>
      </c>
      <c r="D48" s="136" t="s">
        <v>286</v>
      </c>
      <c r="E48" s="137" t="s">
        <v>287</v>
      </c>
      <c r="F48" s="137" t="s">
        <v>674</v>
      </c>
      <c r="G48" s="9" t="s">
        <v>211</v>
      </c>
      <c r="H48" s="188">
        <v>12076350000</v>
      </c>
      <c r="I48" s="138">
        <v>2553282242.491</v>
      </c>
      <c r="J48" s="138">
        <v>2464969970</v>
      </c>
      <c r="K48" s="138" t="s">
        <v>97</v>
      </c>
      <c r="L48" s="138">
        <v>42413326.287</v>
      </c>
      <c r="M48" s="138">
        <v>40589000</v>
      </c>
      <c r="N48" s="138" t="s">
        <v>97</v>
      </c>
    </row>
    <row r="49" spans="1:14" ht="27" outlineLevel="2">
      <c r="A49" s="9" t="s">
        <v>158</v>
      </c>
      <c r="B49" s="136" t="s">
        <v>1062</v>
      </c>
      <c r="C49" s="136" t="s">
        <v>288</v>
      </c>
      <c r="D49" s="136" t="s">
        <v>289</v>
      </c>
      <c r="E49" s="137" t="s">
        <v>287</v>
      </c>
      <c r="F49" s="137" t="s">
        <v>674</v>
      </c>
      <c r="G49" s="9" t="s">
        <v>157</v>
      </c>
      <c r="H49" s="188">
        <v>13580000</v>
      </c>
      <c r="I49" s="138">
        <v>600596520.882</v>
      </c>
      <c r="J49" s="138">
        <v>624802974.8</v>
      </c>
      <c r="K49" s="138" t="s">
        <v>97</v>
      </c>
      <c r="L49" s="138">
        <v>9976686.393</v>
      </c>
      <c r="M49" s="138">
        <v>10288209.7</v>
      </c>
      <c r="N49" s="138" t="s">
        <v>97</v>
      </c>
    </row>
    <row r="50" spans="1:14" ht="27" outlineLevel="2">
      <c r="A50" s="9" t="s">
        <v>158</v>
      </c>
      <c r="B50" s="136" t="s">
        <v>1062</v>
      </c>
      <c r="C50" s="136" t="s">
        <v>290</v>
      </c>
      <c r="D50" s="136" t="s">
        <v>291</v>
      </c>
      <c r="E50" s="137" t="s">
        <v>287</v>
      </c>
      <c r="F50" s="137" t="s">
        <v>204</v>
      </c>
      <c r="G50" s="9" t="s">
        <v>157</v>
      </c>
      <c r="H50" s="188">
        <v>2037000</v>
      </c>
      <c r="I50" s="138">
        <v>162727219.537</v>
      </c>
      <c r="J50" s="138">
        <v>183523.27</v>
      </c>
      <c r="K50" s="138">
        <v>168203406.251</v>
      </c>
      <c r="L50" s="138">
        <v>2703109.959</v>
      </c>
      <c r="M50" s="138">
        <v>3020.22</v>
      </c>
      <c r="N50" s="138">
        <v>2780221.591</v>
      </c>
    </row>
    <row r="51" spans="1:14" ht="13.5" outlineLevel="2">
      <c r="A51" s="9" t="s">
        <v>158</v>
      </c>
      <c r="B51" s="136" t="s">
        <v>1062</v>
      </c>
      <c r="C51" s="136" t="s">
        <v>293</v>
      </c>
      <c r="D51" s="136" t="s">
        <v>294</v>
      </c>
      <c r="E51" s="137" t="s">
        <v>295</v>
      </c>
      <c r="F51" s="137" t="s">
        <v>296</v>
      </c>
      <c r="G51" s="9" t="s">
        <v>157</v>
      </c>
      <c r="H51" s="188">
        <v>10864000</v>
      </c>
      <c r="I51" s="138">
        <v>924153302.375</v>
      </c>
      <c r="J51" s="138">
        <v>43306863.515</v>
      </c>
      <c r="K51" s="138">
        <v>912614717.691</v>
      </c>
      <c r="L51" s="138">
        <v>15351383.76</v>
      </c>
      <c r="M51" s="138">
        <v>715243.883</v>
      </c>
      <c r="N51" s="138">
        <v>15084540.788</v>
      </c>
    </row>
    <row r="52" spans="1:14" ht="27" outlineLevel="2">
      <c r="A52" s="9" t="s">
        <v>158</v>
      </c>
      <c r="B52" s="136" t="s">
        <v>1062</v>
      </c>
      <c r="C52" s="136" t="s">
        <v>297</v>
      </c>
      <c r="D52" s="136" t="s">
        <v>298</v>
      </c>
      <c r="E52" s="137" t="s">
        <v>281</v>
      </c>
      <c r="F52" s="137" t="s">
        <v>299</v>
      </c>
      <c r="G52" s="9" t="s">
        <v>157</v>
      </c>
      <c r="H52" s="188">
        <v>27207000</v>
      </c>
      <c r="I52" s="138">
        <v>2316704558.212</v>
      </c>
      <c r="J52" s="138">
        <v>162663694.464</v>
      </c>
      <c r="K52" s="138">
        <v>2232907149.264</v>
      </c>
      <c r="L52" s="138">
        <v>38483464.422</v>
      </c>
      <c r="M52" s="138">
        <v>2682792.113</v>
      </c>
      <c r="N52" s="138">
        <v>36907556.186</v>
      </c>
    </row>
    <row r="53" spans="1:14" ht="13.5" outlineLevel="2">
      <c r="A53" s="9" t="s">
        <v>158</v>
      </c>
      <c r="B53" s="136" t="s">
        <v>1062</v>
      </c>
      <c r="C53" s="136" t="s">
        <v>300</v>
      </c>
      <c r="D53" s="136" t="s">
        <v>301</v>
      </c>
      <c r="E53" s="137" t="s">
        <v>295</v>
      </c>
      <c r="F53" s="137" t="s">
        <v>296</v>
      </c>
      <c r="G53" s="9" t="s">
        <v>157</v>
      </c>
      <c r="H53" s="188">
        <v>7338622.01</v>
      </c>
      <c r="I53" s="138">
        <v>631037835.628</v>
      </c>
      <c r="J53" s="138">
        <v>11654859.532</v>
      </c>
      <c r="K53" s="138">
        <v>641263134.485</v>
      </c>
      <c r="L53" s="138">
        <v>10482356.074</v>
      </c>
      <c r="M53" s="138">
        <v>191665.42</v>
      </c>
      <c r="N53" s="138">
        <v>10599390.653</v>
      </c>
    </row>
    <row r="54" spans="1:14" ht="13.5" outlineLevel="2">
      <c r="A54" s="9" t="s">
        <v>158</v>
      </c>
      <c r="B54" s="136" t="s">
        <v>1062</v>
      </c>
      <c r="C54" s="136" t="s">
        <v>302</v>
      </c>
      <c r="D54" s="136" t="s">
        <v>303</v>
      </c>
      <c r="E54" s="137" t="s">
        <v>281</v>
      </c>
      <c r="F54" s="137" t="s">
        <v>304</v>
      </c>
      <c r="G54" s="9" t="s">
        <v>211</v>
      </c>
      <c r="H54" s="188">
        <v>7995750000</v>
      </c>
      <c r="I54" s="138">
        <v>1932277591.398</v>
      </c>
      <c r="J54" s="138" t="s">
        <v>97</v>
      </c>
      <c r="K54" s="138">
        <v>1843130919.334</v>
      </c>
      <c r="L54" s="138">
        <v>32097634.409</v>
      </c>
      <c r="M54" s="138" t="s">
        <v>97</v>
      </c>
      <c r="N54" s="138">
        <v>30464973.873</v>
      </c>
    </row>
    <row r="55" spans="1:14" ht="13.5" outlineLevel="2">
      <c r="A55" s="9" t="s">
        <v>158</v>
      </c>
      <c r="B55" s="136" t="s">
        <v>1062</v>
      </c>
      <c r="C55" s="136" t="s">
        <v>305</v>
      </c>
      <c r="D55" s="136" t="s">
        <v>303</v>
      </c>
      <c r="E55" s="137" t="s">
        <v>281</v>
      </c>
      <c r="F55" s="137" t="s">
        <v>304</v>
      </c>
      <c r="G55" s="9" t="s">
        <v>157</v>
      </c>
      <c r="H55" s="188">
        <v>49770000</v>
      </c>
      <c r="I55" s="138">
        <v>2936170997.918</v>
      </c>
      <c r="J55" s="138" t="s">
        <v>97</v>
      </c>
      <c r="K55" s="138">
        <v>3038285135.257</v>
      </c>
      <c r="L55" s="138">
        <v>48773604.617</v>
      </c>
      <c r="M55" s="138" t="s">
        <v>97</v>
      </c>
      <c r="N55" s="138">
        <v>50219589.013</v>
      </c>
    </row>
    <row r="56" spans="1:14" ht="13.5" outlineLevel="2">
      <c r="A56" s="9" t="s">
        <v>158</v>
      </c>
      <c r="B56" s="136" t="s">
        <v>1062</v>
      </c>
      <c r="C56" s="136" t="s">
        <v>306</v>
      </c>
      <c r="D56" s="136" t="s">
        <v>307</v>
      </c>
      <c r="E56" s="137" t="s">
        <v>308</v>
      </c>
      <c r="F56" s="137" t="s">
        <v>162</v>
      </c>
      <c r="G56" s="9" t="s">
        <v>157</v>
      </c>
      <c r="H56" s="188">
        <v>38031000</v>
      </c>
      <c r="I56" s="138">
        <v>3257050771.961</v>
      </c>
      <c r="J56" s="138">
        <v>83131687.996</v>
      </c>
      <c r="K56" s="138">
        <v>3286171840.91</v>
      </c>
      <c r="L56" s="138">
        <v>54103833.421</v>
      </c>
      <c r="M56" s="138">
        <v>1371174.751</v>
      </c>
      <c r="N56" s="138">
        <v>54316889.932</v>
      </c>
    </row>
    <row r="57" spans="1:14" ht="13.5" outlineLevel="2">
      <c r="A57" s="9" t="s">
        <v>158</v>
      </c>
      <c r="B57" s="136" t="s">
        <v>1062</v>
      </c>
      <c r="C57" s="136" t="s">
        <v>309</v>
      </c>
      <c r="D57" s="136" t="s">
        <v>310</v>
      </c>
      <c r="E57" s="137" t="s">
        <v>311</v>
      </c>
      <c r="F57" s="137" t="s">
        <v>312</v>
      </c>
      <c r="G57" s="9" t="s">
        <v>157</v>
      </c>
      <c r="H57" s="188">
        <v>20164789.04</v>
      </c>
      <c r="I57" s="138">
        <v>1735597401.512</v>
      </c>
      <c r="J57" s="138">
        <v>124490901.473</v>
      </c>
      <c r="K57" s="138">
        <v>1670141126.641</v>
      </c>
      <c r="L57" s="138">
        <v>28830521.62</v>
      </c>
      <c r="M57" s="138">
        <v>2058515.919</v>
      </c>
      <c r="N57" s="138">
        <v>27605638.457</v>
      </c>
    </row>
    <row r="58" spans="1:14" ht="13.5" outlineLevel="2">
      <c r="A58" s="9" t="s">
        <v>158</v>
      </c>
      <c r="B58" s="136" t="s">
        <v>1062</v>
      </c>
      <c r="C58" s="136" t="s">
        <v>313</v>
      </c>
      <c r="D58" s="136" t="s">
        <v>314</v>
      </c>
      <c r="E58" s="137" t="s">
        <v>315</v>
      </c>
      <c r="F58" s="137" t="s">
        <v>316</v>
      </c>
      <c r="G58" s="9" t="s">
        <v>157</v>
      </c>
      <c r="H58" s="188">
        <v>17163000</v>
      </c>
      <c r="I58" s="138">
        <v>1518791526.138</v>
      </c>
      <c r="J58" s="138">
        <v>1285814.84</v>
      </c>
      <c r="K58" s="138">
        <v>1570330071.866</v>
      </c>
      <c r="L58" s="138">
        <v>25229095.119</v>
      </c>
      <c r="M58" s="138">
        <v>21209.56</v>
      </c>
      <c r="N58" s="138">
        <v>25955868.956</v>
      </c>
    </row>
    <row r="59" spans="1:14" ht="13.5" outlineLevel="2">
      <c r="A59" s="9" t="s">
        <v>158</v>
      </c>
      <c r="B59" s="136" t="s">
        <v>1062</v>
      </c>
      <c r="C59" s="136" t="s">
        <v>317</v>
      </c>
      <c r="D59" s="136" t="s">
        <v>1302</v>
      </c>
      <c r="E59" s="137" t="s">
        <v>1033</v>
      </c>
      <c r="F59" s="137" t="s">
        <v>251</v>
      </c>
      <c r="G59" s="9" t="s">
        <v>98</v>
      </c>
      <c r="H59" s="188">
        <v>130000000</v>
      </c>
      <c r="I59" s="138" t="s">
        <v>97</v>
      </c>
      <c r="J59" s="138">
        <v>6706700000</v>
      </c>
      <c r="K59" s="138">
        <v>1210000000</v>
      </c>
      <c r="L59" s="138" t="s">
        <v>97</v>
      </c>
      <c r="M59" s="138">
        <v>110000000</v>
      </c>
      <c r="N59" s="138">
        <v>20000000</v>
      </c>
    </row>
    <row r="60" spans="1:14" ht="13.5" outlineLevel="2">
      <c r="A60" s="9" t="s">
        <v>158</v>
      </c>
      <c r="B60" s="136" t="s">
        <v>1062</v>
      </c>
      <c r="C60" s="136" t="s">
        <v>1303</v>
      </c>
      <c r="D60" s="136" t="s">
        <v>1304</v>
      </c>
      <c r="E60" s="137" t="s">
        <v>1033</v>
      </c>
      <c r="F60" s="137" t="s">
        <v>251</v>
      </c>
      <c r="G60" s="9" t="s">
        <v>157</v>
      </c>
      <c r="H60" s="188">
        <v>45056000</v>
      </c>
      <c r="I60" s="138" t="s">
        <v>97</v>
      </c>
      <c r="J60" s="138">
        <v>1427168369.79</v>
      </c>
      <c r="K60" s="138">
        <v>2697645572.172</v>
      </c>
      <c r="L60" s="138" t="s">
        <v>97</v>
      </c>
      <c r="M60" s="138">
        <v>23488979.64</v>
      </c>
      <c r="N60" s="138">
        <v>44589183.011</v>
      </c>
    </row>
    <row r="61" spans="1:14" ht="13.5" outlineLevel="2">
      <c r="A61" s="9" t="s">
        <v>158</v>
      </c>
      <c r="B61" s="136" t="s">
        <v>1062</v>
      </c>
      <c r="C61" s="136" t="s">
        <v>318</v>
      </c>
      <c r="D61" s="136" t="s">
        <v>1305</v>
      </c>
      <c r="E61" s="137" t="s">
        <v>1033</v>
      </c>
      <c r="F61" s="137" t="s">
        <v>282</v>
      </c>
      <c r="G61" s="9" t="s">
        <v>157</v>
      </c>
      <c r="H61" s="188">
        <v>3466000</v>
      </c>
      <c r="I61" s="138" t="s">
        <v>97</v>
      </c>
      <c r="J61" s="138" t="s">
        <v>97</v>
      </c>
      <c r="K61" s="138">
        <v>317380840.229</v>
      </c>
      <c r="L61" s="138" t="s">
        <v>97</v>
      </c>
      <c r="M61" s="138" t="s">
        <v>97</v>
      </c>
      <c r="N61" s="138">
        <v>5245964.301</v>
      </c>
    </row>
    <row r="62" spans="1:14" ht="13.5" outlineLevel="2">
      <c r="A62" s="9" t="s">
        <v>158</v>
      </c>
      <c r="B62" s="136" t="s">
        <v>1062</v>
      </c>
      <c r="C62" s="136" t="s">
        <v>319</v>
      </c>
      <c r="D62" s="136" t="s">
        <v>320</v>
      </c>
      <c r="E62" s="137" t="s">
        <v>321</v>
      </c>
      <c r="F62" s="137" t="s">
        <v>282</v>
      </c>
      <c r="G62" s="9" t="s">
        <v>157</v>
      </c>
      <c r="H62" s="188">
        <v>2080000</v>
      </c>
      <c r="I62" s="138">
        <v>184063763.583</v>
      </c>
      <c r="J62" s="138">
        <v>3590292.62</v>
      </c>
      <c r="K62" s="138">
        <v>186893910.822</v>
      </c>
      <c r="L62" s="138">
        <v>3057537.601</v>
      </c>
      <c r="M62" s="138">
        <v>59118.93</v>
      </c>
      <c r="N62" s="138">
        <v>3089155.551</v>
      </c>
    </row>
    <row r="63" spans="1:14" ht="13.5" outlineLevel="2">
      <c r="A63" s="9" t="s">
        <v>158</v>
      </c>
      <c r="B63" s="136" t="s">
        <v>1062</v>
      </c>
      <c r="C63" s="136" t="s">
        <v>323</v>
      </c>
      <c r="D63" s="136" t="s">
        <v>324</v>
      </c>
      <c r="E63" s="137" t="s">
        <v>325</v>
      </c>
      <c r="F63" s="137" t="s">
        <v>326</v>
      </c>
      <c r="G63" s="9" t="s">
        <v>98</v>
      </c>
      <c r="H63" s="188">
        <v>20000000</v>
      </c>
      <c r="I63" s="138">
        <v>1056901427.624</v>
      </c>
      <c r="J63" s="138">
        <v>51632560</v>
      </c>
      <c r="K63" s="138">
        <v>1010622378.26</v>
      </c>
      <c r="L63" s="138">
        <v>17556502.12</v>
      </c>
      <c r="M63" s="138">
        <v>852000</v>
      </c>
      <c r="N63" s="138">
        <v>16704502.12</v>
      </c>
    </row>
    <row r="64" spans="1:14" ht="13.5" outlineLevel="2">
      <c r="A64" s="9" t="s">
        <v>158</v>
      </c>
      <c r="B64" s="136" t="s">
        <v>1062</v>
      </c>
      <c r="C64" s="136" t="s">
        <v>327</v>
      </c>
      <c r="D64" s="136" t="s">
        <v>328</v>
      </c>
      <c r="E64" s="137" t="s">
        <v>329</v>
      </c>
      <c r="F64" s="137" t="s">
        <v>326</v>
      </c>
      <c r="G64" s="9" t="s">
        <v>157</v>
      </c>
      <c r="H64" s="188">
        <v>27727422.01</v>
      </c>
      <c r="I64" s="138">
        <v>2391767020.245</v>
      </c>
      <c r="J64" s="138">
        <v>21986194.076</v>
      </c>
      <c r="K64" s="138">
        <v>2452787993.761</v>
      </c>
      <c r="L64" s="138">
        <v>39730349.173</v>
      </c>
      <c r="M64" s="138">
        <v>363042.918</v>
      </c>
      <c r="N64" s="138">
        <v>40541950.31</v>
      </c>
    </row>
    <row r="65" spans="1:14" ht="13.5" outlineLevel="2">
      <c r="A65" s="9" t="s">
        <v>158</v>
      </c>
      <c r="B65" s="136" t="s">
        <v>1062</v>
      </c>
      <c r="C65" s="136" t="s">
        <v>330</v>
      </c>
      <c r="D65" s="136" t="s">
        <v>331</v>
      </c>
      <c r="E65" s="137" t="s">
        <v>332</v>
      </c>
      <c r="F65" s="137" t="s">
        <v>162</v>
      </c>
      <c r="G65" s="9" t="s">
        <v>157</v>
      </c>
      <c r="H65" s="188">
        <v>162509000</v>
      </c>
      <c r="I65" s="138">
        <v>12209533486.91</v>
      </c>
      <c r="J65" s="138">
        <v>1703859789.069</v>
      </c>
      <c r="K65" s="138">
        <v>10924915148.646</v>
      </c>
      <c r="L65" s="138">
        <v>202816170.879</v>
      </c>
      <c r="M65" s="138">
        <v>28154371.146</v>
      </c>
      <c r="N65" s="138">
        <v>180577109.895</v>
      </c>
    </row>
    <row r="66" spans="1:14" ht="13.5" outlineLevel="2">
      <c r="A66" s="9" t="s">
        <v>158</v>
      </c>
      <c r="B66" s="136" t="s">
        <v>1062</v>
      </c>
      <c r="C66" s="136" t="s">
        <v>334</v>
      </c>
      <c r="D66" s="136" t="s">
        <v>335</v>
      </c>
      <c r="E66" s="137" t="s">
        <v>329</v>
      </c>
      <c r="F66" s="137" t="s">
        <v>146</v>
      </c>
      <c r="G66" s="9" t="s">
        <v>98</v>
      </c>
      <c r="H66" s="188">
        <v>200000000</v>
      </c>
      <c r="I66" s="138">
        <v>12040000000</v>
      </c>
      <c r="J66" s="138">
        <v>6018500000</v>
      </c>
      <c r="K66" s="138">
        <v>6050000000</v>
      </c>
      <c r="L66" s="138">
        <v>200000000</v>
      </c>
      <c r="M66" s="138">
        <v>100000000</v>
      </c>
      <c r="N66" s="138">
        <v>100000000</v>
      </c>
    </row>
    <row r="67" spans="1:14" ht="13.5" outlineLevel="2">
      <c r="A67" s="9" t="s">
        <v>158</v>
      </c>
      <c r="B67" s="136" t="s">
        <v>1062</v>
      </c>
      <c r="C67" s="136" t="s">
        <v>336</v>
      </c>
      <c r="D67" s="136" t="s">
        <v>1063</v>
      </c>
      <c r="E67" s="137" t="s">
        <v>321</v>
      </c>
      <c r="F67" s="137" t="s">
        <v>337</v>
      </c>
      <c r="G67" s="9" t="s">
        <v>157</v>
      </c>
      <c r="H67" s="188">
        <v>7010000</v>
      </c>
      <c r="I67" s="138">
        <v>620330280.151</v>
      </c>
      <c r="J67" s="138">
        <v>60019117.5</v>
      </c>
      <c r="K67" s="138">
        <v>582475338.92</v>
      </c>
      <c r="L67" s="138">
        <v>10304489.704</v>
      </c>
      <c r="M67" s="138">
        <v>989679.57</v>
      </c>
      <c r="N67" s="138">
        <v>9627691.552</v>
      </c>
    </row>
    <row r="68" spans="1:14" ht="13.5" outlineLevel="2">
      <c r="A68" s="9" t="s">
        <v>158</v>
      </c>
      <c r="B68" s="136" t="s">
        <v>1062</v>
      </c>
      <c r="C68" s="136" t="s">
        <v>338</v>
      </c>
      <c r="D68" s="136" t="s">
        <v>339</v>
      </c>
      <c r="E68" s="137" t="s">
        <v>340</v>
      </c>
      <c r="F68" s="137" t="s">
        <v>162</v>
      </c>
      <c r="G68" s="9" t="s">
        <v>157</v>
      </c>
      <c r="H68" s="188">
        <v>3505000</v>
      </c>
      <c r="I68" s="138">
        <v>310165140.075</v>
      </c>
      <c r="J68" s="138">
        <v>17201164.65</v>
      </c>
      <c r="K68" s="138">
        <v>303920083.301</v>
      </c>
      <c r="L68" s="138">
        <v>5152244.852</v>
      </c>
      <c r="M68" s="138">
        <v>283636.98</v>
      </c>
      <c r="N68" s="138">
        <v>5023472.451</v>
      </c>
    </row>
    <row r="69" spans="1:14" ht="13.5" outlineLevel="2">
      <c r="A69" s="9" t="s">
        <v>158</v>
      </c>
      <c r="B69" s="136" t="s">
        <v>1062</v>
      </c>
      <c r="C69" s="136" t="s">
        <v>341</v>
      </c>
      <c r="D69" s="136" t="s">
        <v>342</v>
      </c>
      <c r="E69" s="137" t="s">
        <v>321</v>
      </c>
      <c r="F69" s="137" t="s">
        <v>282</v>
      </c>
      <c r="G69" s="9" t="s">
        <v>98</v>
      </c>
      <c r="H69" s="188">
        <v>180000000</v>
      </c>
      <c r="I69" s="138">
        <v>10836000000</v>
      </c>
      <c r="J69" s="138">
        <v>585528015</v>
      </c>
      <c r="K69" s="138">
        <v>10305933000</v>
      </c>
      <c r="L69" s="138">
        <v>180000000</v>
      </c>
      <c r="M69" s="138">
        <v>9654000</v>
      </c>
      <c r="N69" s="138">
        <v>170346000</v>
      </c>
    </row>
    <row r="70" spans="1:14" ht="13.5" outlineLevel="2">
      <c r="A70" s="9" t="s">
        <v>158</v>
      </c>
      <c r="B70" s="136" t="s">
        <v>1062</v>
      </c>
      <c r="C70" s="136" t="s">
        <v>343</v>
      </c>
      <c r="D70" s="136" t="s">
        <v>344</v>
      </c>
      <c r="E70" s="137" t="s">
        <v>321</v>
      </c>
      <c r="F70" s="137" t="s">
        <v>106</v>
      </c>
      <c r="G70" s="9" t="s">
        <v>157</v>
      </c>
      <c r="H70" s="188">
        <v>29181000</v>
      </c>
      <c r="I70" s="138">
        <v>2582290713.991</v>
      </c>
      <c r="J70" s="138">
        <v>103032628.53</v>
      </c>
      <c r="K70" s="138">
        <v>2569264747.59</v>
      </c>
      <c r="L70" s="138">
        <v>42895194.585</v>
      </c>
      <c r="M70" s="138">
        <v>1699777.26</v>
      </c>
      <c r="N70" s="138">
        <v>42467185.911</v>
      </c>
    </row>
    <row r="71" spans="1:14" ht="13.5" outlineLevel="2">
      <c r="A71" s="9" t="s">
        <v>158</v>
      </c>
      <c r="B71" s="136" t="s">
        <v>1062</v>
      </c>
      <c r="C71" s="136" t="s">
        <v>1018</v>
      </c>
      <c r="D71" s="136" t="s">
        <v>1019</v>
      </c>
      <c r="E71" s="137" t="s">
        <v>1034</v>
      </c>
      <c r="F71" s="137" t="s">
        <v>235</v>
      </c>
      <c r="G71" s="9" t="s">
        <v>98</v>
      </c>
      <c r="H71" s="188">
        <v>400000000</v>
      </c>
      <c r="I71" s="138" t="s">
        <v>97</v>
      </c>
      <c r="J71" s="138">
        <v>12194000000</v>
      </c>
      <c r="K71" s="138">
        <v>12100000000</v>
      </c>
      <c r="L71" s="138" t="s">
        <v>97</v>
      </c>
      <c r="M71" s="138">
        <v>200000000</v>
      </c>
      <c r="N71" s="138">
        <v>200000000</v>
      </c>
    </row>
    <row r="72" spans="1:14" ht="13.5" outlineLevel="2">
      <c r="A72" s="9" t="s">
        <v>158</v>
      </c>
      <c r="B72" s="136" t="s">
        <v>1062</v>
      </c>
      <c r="C72" s="136" t="s">
        <v>1189</v>
      </c>
      <c r="D72" s="136" t="s">
        <v>1190</v>
      </c>
      <c r="E72" s="137" t="s">
        <v>1191</v>
      </c>
      <c r="F72" s="137" t="s">
        <v>659</v>
      </c>
      <c r="G72" s="9" t="s">
        <v>98</v>
      </c>
      <c r="H72" s="188">
        <v>226000000</v>
      </c>
      <c r="I72" s="138" t="s">
        <v>97</v>
      </c>
      <c r="J72" s="138">
        <v>3751000</v>
      </c>
      <c r="K72" s="138">
        <v>13669249000</v>
      </c>
      <c r="L72" s="138" t="s">
        <v>97</v>
      </c>
      <c r="M72" s="138">
        <v>62000</v>
      </c>
      <c r="N72" s="138">
        <v>225938000</v>
      </c>
    </row>
    <row r="73" spans="1:14" ht="13.5" outlineLevel="2">
      <c r="A73" s="9" t="s">
        <v>158</v>
      </c>
      <c r="B73" s="136" t="s">
        <v>1062</v>
      </c>
      <c r="C73" s="136" t="s">
        <v>1192</v>
      </c>
      <c r="D73" s="136" t="s">
        <v>1193</v>
      </c>
      <c r="E73" s="137" t="s">
        <v>1191</v>
      </c>
      <c r="F73" s="137" t="s">
        <v>1194</v>
      </c>
      <c r="G73" s="9" t="s">
        <v>157</v>
      </c>
      <c r="H73" s="188">
        <v>6777000</v>
      </c>
      <c r="I73" s="138" t="s">
        <v>97</v>
      </c>
      <c r="J73" s="138" t="s">
        <v>97</v>
      </c>
      <c r="K73" s="138">
        <v>620568365.33</v>
      </c>
      <c r="L73" s="138" t="s">
        <v>97</v>
      </c>
      <c r="M73" s="138" t="s">
        <v>97</v>
      </c>
      <c r="N73" s="138">
        <v>10257328.353</v>
      </c>
    </row>
    <row r="74" spans="1:14" ht="13.5" outlineLevel="2">
      <c r="A74" s="9" t="s">
        <v>158</v>
      </c>
      <c r="B74" s="136" t="s">
        <v>1062</v>
      </c>
      <c r="C74" s="136" t="s">
        <v>345</v>
      </c>
      <c r="D74" s="136" t="s">
        <v>346</v>
      </c>
      <c r="E74" s="137" t="s">
        <v>347</v>
      </c>
      <c r="F74" s="137" t="s">
        <v>196</v>
      </c>
      <c r="G74" s="9" t="s">
        <v>98</v>
      </c>
      <c r="H74" s="188">
        <v>300000000</v>
      </c>
      <c r="I74" s="138" t="s">
        <v>97</v>
      </c>
      <c r="J74" s="138">
        <v>6097000000</v>
      </c>
      <c r="K74" s="138">
        <v>12100000000</v>
      </c>
      <c r="L74" s="138" t="s">
        <v>97</v>
      </c>
      <c r="M74" s="138">
        <v>100000000</v>
      </c>
      <c r="N74" s="138">
        <v>200000000</v>
      </c>
    </row>
    <row r="75" spans="1:14" ht="13.5" outlineLevel="2">
      <c r="A75" s="9" t="s">
        <v>158</v>
      </c>
      <c r="B75" s="136" t="s">
        <v>1062</v>
      </c>
      <c r="C75" s="136" t="s">
        <v>348</v>
      </c>
      <c r="D75" s="136" t="s">
        <v>349</v>
      </c>
      <c r="E75" s="137" t="s">
        <v>347</v>
      </c>
      <c r="F75" s="137" t="s">
        <v>173</v>
      </c>
      <c r="G75" s="9" t="s">
        <v>157</v>
      </c>
      <c r="H75" s="188">
        <v>13425000</v>
      </c>
      <c r="I75" s="138" t="s">
        <v>97</v>
      </c>
      <c r="J75" s="138">
        <v>1230910129.218</v>
      </c>
      <c r="K75" s="138" t="s">
        <v>97</v>
      </c>
      <c r="L75" s="138" t="s">
        <v>97</v>
      </c>
      <c r="M75" s="138">
        <v>20081000</v>
      </c>
      <c r="N75" s="138" t="s">
        <v>97</v>
      </c>
    </row>
    <row r="76" spans="1:14" ht="13.5" outlineLevel="2">
      <c r="A76" s="9" t="s">
        <v>158</v>
      </c>
      <c r="B76" s="136" t="s">
        <v>1062</v>
      </c>
      <c r="C76" s="136" t="s">
        <v>1195</v>
      </c>
      <c r="D76" s="136" t="s">
        <v>1196</v>
      </c>
      <c r="E76" s="137" t="s">
        <v>1197</v>
      </c>
      <c r="F76" s="137" t="s">
        <v>1198</v>
      </c>
      <c r="G76" s="9" t="s">
        <v>211</v>
      </c>
      <c r="H76" s="188">
        <v>25637827000</v>
      </c>
      <c r="I76" s="138" t="s">
        <v>97</v>
      </c>
      <c r="J76" s="138" t="s">
        <v>97</v>
      </c>
      <c r="K76" s="138">
        <v>12664014806.499</v>
      </c>
      <c r="L76" s="138" t="s">
        <v>97</v>
      </c>
      <c r="M76" s="138" t="s">
        <v>97</v>
      </c>
      <c r="N76" s="138">
        <v>209322558.785</v>
      </c>
    </row>
    <row r="77" spans="1:14" ht="13.5" outlineLevel="2">
      <c r="A77" s="9" t="s">
        <v>158</v>
      </c>
      <c r="B77" s="136" t="s">
        <v>1062</v>
      </c>
      <c r="C77" s="136" t="s">
        <v>1199</v>
      </c>
      <c r="D77" s="136" t="s">
        <v>1200</v>
      </c>
      <c r="E77" s="137" t="s">
        <v>1197</v>
      </c>
      <c r="F77" s="137" t="s">
        <v>1198</v>
      </c>
      <c r="G77" s="9" t="s">
        <v>157</v>
      </c>
      <c r="H77" s="188">
        <v>6743000</v>
      </c>
      <c r="I77" s="138" t="s">
        <v>97</v>
      </c>
      <c r="J77" s="138" t="s">
        <v>97</v>
      </c>
      <c r="K77" s="138">
        <v>617454992.979</v>
      </c>
      <c r="L77" s="138" t="s">
        <v>97</v>
      </c>
      <c r="M77" s="138" t="s">
        <v>97</v>
      </c>
      <c r="N77" s="138">
        <v>10205867.653</v>
      </c>
    </row>
    <row r="78" spans="1:14" ht="13.5" outlineLevel="1">
      <c r="A78" s="192" t="s">
        <v>1251</v>
      </c>
      <c r="B78" s="136"/>
      <c r="C78" s="136"/>
      <c r="D78" s="136"/>
      <c r="E78" s="137"/>
      <c r="F78" s="137"/>
      <c r="G78" s="9"/>
      <c r="H78" s="188"/>
      <c r="I78" s="138"/>
      <c r="J78" s="138"/>
      <c r="K78" s="138"/>
      <c r="L78" s="138">
        <f>SUBTOTAL(9,L5:L77)</f>
        <v>2724029036.482</v>
      </c>
      <c r="M78" s="138">
        <f>SUBTOTAL(9,M5:M77)</f>
        <v>949643036.5000001</v>
      </c>
      <c r="N78" s="138">
        <f>SUBTOTAL(9,N5:N77)</f>
        <v>3136109680.818</v>
      </c>
    </row>
    <row r="79" spans="1:14" ht="13.5" outlineLevel="2">
      <c r="A79" s="9" t="s">
        <v>577</v>
      </c>
      <c r="B79" s="136" t="s">
        <v>1060</v>
      </c>
      <c r="C79" s="136" t="s">
        <v>579</v>
      </c>
      <c r="D79" s="136" t="s">
        <v>580</v>
      </c>
      <c r="E79" s="137" t="s">
        <v>417</v>
      </c>
      <c r="F79" s="137" t="s">
        <v>146</v>
      </c>
      <c r="G79" s="135" t="s">
        <v>572</v>
      </c>
      <c r="H79" s="187">
        <v>231452</v>
      </c>
      <c r="I79" s="138">
        <v>8360965.718</v>
      </c>
      <c r="J79" s="138" t="s">
        <v>97</v>
      </c>
      <c r="K79" s="138">
        <v>9693527.496</v>
      </c>
      <c r="L79" s="138">
        <v>138886.474</v>
      </c>
      <c r="M79" s="138" t="s">
        <v>97</v>
      </c>
      <c r="N79" s="138">
        <v>160223.595</v>
      </c>
    </row>
    <row r="80" spans="1:14" ht="13.5" outlineLevel="2">
      <c r="A80" s="9" t="s">
        <v>577</v>
      </c>
      <c r="B80" s="136" t="s">
        <v>1060</v>
      </c>
      <c r="C80" s="136" t="s">
        <v>581</v>
      </c>
      <c r="D80" s="136" t="s">
        <v>582</v>
      </c>
      <c r="E80" s="137" t="s">
        <v>583</v>
      </c>
      <c r="F80" s="137" t="s">
        <v>116</v>
      </c>
      <c r="G80" s="135" t="s">
        <v>572</v>
      </c>
      <c r="H80" s="187">
        <v>157148</v>
      </c>
      <c r="I80" s="138">
        <v>6711463.206</v>
      </c>
      <c r="J80" s="138" t="s">
        <v>97</v>
      </c>
      <c r="K80" s="138">
        <v>7781129.037</v>
      </c>
      <c r="L80" s="138">
        <v>111486.1</v>
      </c>
      <c r="M80" s="138" t="s">
        <v>97</v>
      </c>
      <c r="N80" s="138">
        <v>128613.703</v>
      </c>
    </row>
    <row r="81" spans="1:14" ht="13.5" outlineLevel="2">
      <c r="A81" s="9" t="s">
        <v>577</v>
      </c>
      <c r="B81" s="136" t="s">
        <v>1060</v>
      </c>
      <c r="C81" s="136" t="s">
        <v>584</v>
      </c>
      <c r="D81" s="136" t="s">
        <v>585</v>
      </c>
      <c r="E81" s="137" t="s">
        <v>586</v>
      </c>
      <c r="F81" s="137" t="s">
        <v>587</v>
      </c>
      <c r="G81" s="135" t="s">
        <v>572</v>
      </c>
      <c r="H81" s="187">
        <v>81575</v>
      </c>
      <c r="I81" s="138">
        <v>3062460.275</v>
      </c>
      <c r="J81" s="138">
        <v>679485.677</v>
      </c>
      <c r="K81" s="138">
        <v>2801939.257</v>
      </c>
      <c r="L81" s="138">
        <v>50871.433</v>
      </c>
      <c r="M81" s="138">
        <v>11236.488</v>
      </c>
      <c r="N81" s="138">
        <v>46313.046</v>
      </c>
    </row>
    <row r="82" spans="1:14" ht="27" outlineLevel="1">
      <c r="A82" s="193" t="s">
        <v>1252</v>
      </c>
      <c r="B82" s="136"/>
      <c r="C82" s="136"/>
      <c r="D82" s="136"/>
      <c r="E82" s="137"/>
      <c r="F82" s="137"/>
      <c r="G82" s="135"/>
      <c r="H82" s="187"/>
      <c r="I82" s="138"/>
      <c r="J82" s="138"/>
      <c r="K82" s="138"/>
      <c r="L82" s="138">
        <f>SUBTOTAL(9,L79:L81)</f>
        <v>301244.007</v>
      </c>
      <c r="M82" s="138">
        <f>SUBTOTAL(9,M79:M81)</f>
        <v>11236.488</v>
      </c>
      <c r="N82" s="138">
        <f>SUBTOTAL(9,N79:N81)</f>
        <v>335150.34400000004</v>
      </c>
    </row>
    <row r="83" spans="1:14" ht="13.5" outlineLevel="2">
      <c r="A83" s="9" t="s">
        <v>588</v>
      </c>
      <c r="B83" s="136" t="s">
        <v>1060</v>
      </c>
      <c r="C83" s="136">
        <v>10014</v>
      </c>
      <c r="D83" s="136" t="s">
        <v>589</v>
      </c>
      <c r="E83" s="137" t="s">
        <v>590</v>
      </c>
      <c r="F83" s="137" t="s">
        <v>146</v>
      </c>
      <c r="G83" s="135" t="s">
        <v>573</v>
      </c>
      <c r="H83" s="187">
        <v>2000000</v>
      </c>
      <c r="I83" s="138">
        <v>67556823.33</v>
      </c>
      <c r="J83" s="138">
        <v>19591952.884</v>
      </c>
      <c r="K83" s="138">
        <v>51415237.01</v>
      </c>
      <c r="L83" s="138">
        <v>1122206.368</v>
      </c>
      <c r="M83" s="138">
        <v>323480.31</v>
      </c>
      <c r="N83" s="138">
        <v>849838.628</v>
      </c>
    </row>
    <row r="84" spans="1:14" ht="13.5" outlineLevel="2">
      <c r="A84" s="9" t="s">
        <v>588</v>
      </c>
      <c r="B84" s="136" t="s">
        <v>1060</v>
      </c>
      <c r="C84" s="136">
        <v>10015</v>
      </c>
      <c r="D84" s="136" t="s">
        <v>592</v>
      </c>
      <c r="E84" s="137" t="s">
        <v>593</v>
      </c>
      <c r="F84" s="137" t="s">
        <v>146</v>
      </c>
      <c r="G84" s="135" t="s">
        <v>573</v>
      </c>
      <c r="H84" s="187">
        <v>6683000</v>
      </c>
      <c r="I84" s="138">
        <v>46131755</v>
      </c>
      <c r="J84" s="138">
        <v>35186830.77</v>
      </c>
      <c r="K84" s="138">
        <v>12115782.905</v>
      </c>
      <c r="L84" s="138">
        <v>766308.223</v>
      </c>
      <c r="M84" s="138">
        <v>579711.773</v>
      </c>
      <c r="N84" s="138">
        <v>200260.874</v>
      </c>
    </row>
    <row r="85" spans="1:14" ht="13.5" outlineLevel="2">
      <c r="A85" s="9" t="s">
        <v>588</v>
      </c>
      <c r="B85" s="136" t="s">
        <v>1060</v>
      </c>
      <c r="C85" s="136">
        <v>10016</v>
      </c>
      <c r="D85" s="136" t="s">
        <v>594</v>
      </c>
      <c r="E85" s="137" t="s">
        <v>371</v>
      </c>
      <c r="F85" s="137" t="s">
        <v>595</v>
      </c>
      <c r="G85" s="135" t="s">
        <v>573</v>
      </c>
      <c r="H85" s="187">
        <v>5000000</v>
      </c>
      <c r="I85" s="138">
        <v>268438419.691</v>
      </c>
      <c r="J85" s="138" t="s">
        <v>97</v>
      </c>
      <c r="K85" s="138">
        <v>283824357.29</v>
      </c>
      <c r="L85" s="138">
        <v>4459109.962</v>
      </c>
      <c r="M85" s="138" t="s">
        <v>97</v>
      </c>
      <c r="N85" s="138">
        <v>4691311.691</v>
      </c>
    </row>
    <row r="86" spans="1:14" ht="13.5" outlineLevel="2">
      <c r="A86" s="9" t="s">
        <v>588</v>
      </c>
      <c r="B86" s="136" t="s">
        <v>1060</v>
      </c>
      <c r="C86" s="136">
        <v>10017</v>
      </c>
      <c r="D86" s="136" t="s">
        <v>596</v>
      </c>
      <c r="E86" s="137" t="s">
        <v>597</v>
      </c>
      <c r="F86" s="137" t="s">
        <v>153</v>
      </c>
      <c r="G86" s="135" t="s">
        <v>573</v>
      </c>
      <c r="H86" s="187">
        <v>27038450</v>
      </c>
      <c r="I86" s="138">
        <v>33862110.764</v>
      </c>
      <c r="J86" s="138" t="s">
        <v>97</v>
      </c>
      <c r="K86" s="138">
        <v>35802966.786</v>
      </c>
      <c r="L86" s="138">
        <v>562493.534</v>
      </c>
      <c r="M86" s="138" t="s">
        <v>97</v>
      </c>
      <c r="N86" s="138">
        <v>591784.575</v>
      </c>
    </row>
    <row r="87" spans="1:14" ht="13.5" outlineLevel="2">
      <c r="A87" s="9" t="s">
        <v>588</v>
      </c>
      <c r="B87" s="136" t="s">
        <v>1060</v>
      </c>
      <c r="C87" s="136">
        <v>10018</v>
      </c>
      <c r="D87" s="136" t="s">
        <v>598</v>
      </c>
      <c r="E87" s="137" t="s">
        <v>599</v>
      </c>
      <c r="F87" s="137" t="s">
        <v>116</v>
      </c>
      <c r="G87" s="135" t="s">
        <v>573</v>
      </c>
      <c r="H87" s="187">
        <v>32000000</v>
      </c>
      <c r="I87" s="138">
        <v>169292783.198</v>
      </c>
      <c r="J87" s="138">
        <v>12310690.351</v>
      </c>
      <c r="K87" s="138">
        <v>166174634.195</v>
      </c>
      <c r="L87" s="138">
        <v>2812172.478</v>
      </c>
      <c r="M87" s="138">
        <v>203247.323</v>
      </c>
      <c r="N87" s="138">
        <v>2746688.169</v>
      </c>
    </row>
    <row r="88" spans="1:14" ht="13.5" outlineLevel="2">
      <c r="A88" s="9" t="s">
        <v>588</v>
      </c>
      <c r="B88" s="136" t="s">
        <v>1060</v>
      </c>
      <c r="C88" s="136">
        <v>10022</v>
      </c>
      <c r="D88" s="136" t="s">
        <v>609</v>
      </c>
      <c r="E88" s="137" t="s">
        <v>606</v>
      </c>
      <c r="F88" s="137" t="s">
        <v>196</v>
      </c>
      <c r="G88" s="135" t="s">
        <v>573</v>
      </c>
      <c r="H88" s="187">
        <v>16500000</v>
      </c>
      <c r="I88" s="138">
        <v>279899198.839</v>
      </c>
      <c r="J88" s="138">
        <v>31043156.372</v>
      </c>
      <c r="K88" s="138">
        <v>262998852.36</v>
      </c>
      <c r="L88" s="138">
        <v>4649488.353</v>
      </c>
      <c r="M88" s="138">
        <v>510087.187</v>
      </c>
      <c r="N88" s="138">
        <v>4347088.469</v>
      </c>
    </row>
    <row r="89" spans="1:14" ht="13.5" outlineLevel="2">
      <c r="A89" s="9" t="s">
        <v>588</v>
      </c>
      <c r="B89" s="136" t="s">
        <v>1060</v>
      </c>
      <c r="C89" s="136">
        <v>10027</v>
      </c>
      <c r="D89" s="136" t="s">
        <v>610</v>
      </c>
      <c r="E89" s="137" t="s">
        <v>611</v>
      </c>
      <c r="F89" s="137" t="s">
        <v>196</v>
      </c>
      <c r="G89" s="135" t="s">
        <v>573</v>
      </c>
      <c r="H89" s="187">
        <v>8500000</v>
      </c>
      <c r="I89" s="138">
        <v>275975365.201</v>
      </c>
      <c r="J89" s="138">
        <v>95250250.365</v>
      </c>
      <c r="K89" s="138">
        <v>191416944.521</v>
      </c>
      <c r="L89" s="138">
        <v>4584308.392</v>
      </c>
      <c r="M89" s="138">
        <v>1569821.83</v>
      </c>
      <c r="N89" s="138">
        <v>3163916.438</v>
      </c>
    </row>
    <row r="90" spans="1:14" ht="13.5" outlineLevel="2">
      <c r="A90" s="9" t="s">
        <v>588</v>
      </c>
      <c r="B90" s="136" t="s">
        <v>1060</v>
      </c>
      <c r="C90" s="136">
        <v>10028</v>
      </c>
      <c r="D90" s="136" t="s">
        <v>612</v>
      </c>
      <c r="E90" s="137" t="s">
        <v>613</v>
      </c>
      <c r="F90" s="137" t="s">
        <v>196</v>
      </c>
      <c r="G90" s="135" t="s">
        <v>573</v>
      </c>
      <c r="H90" s="187">
        <v>10500000</v>
      </c>
      <c r="I90" s="138">
        <v>510729702.488</v>
      </c>
      <c r="J90" s="138">
        <v>55824685.172</v>
      </c>
      <c r="K90" s="138">
        <v>481990003.584</v>
      </c>
      <c r="L90" s="138">
        <v>8483882.101</v>
      </c>
      <c r="M90" s="138">
        <v>920966.963</v>
      </c>
      <c r="N90" s="138">
        <v>7966776.919</v>
      </c>
    </row>
    <row r="91" spans="1:14" ht="13.5" outlineLevel="2">
      <c r="A91" s="9" t="s">
        <v>588</v>
      </c>
      <c r="B91" s="136" t="s">
        <v>1060</v>
      </c>
      <c r="C91" s="136">
        <v>10030</v>
      </c>
      <c r="D91" s="136" t="s">
        <v>614</v>
      </c>
      <c r="E91" s="137" t="s">
        <v>615</v>
      </c>
      <c r="F91" s="137" t="s">
        <v>380</v>
      </c>
      <c r="G91" s="135" t="s">
        <v>573</v>
      </c>
      <c r="H91" s="187">
        <v>6000000</v>
      </c>
      <c r="I91" s="138">
        <v>322126103.63</v>
      </c>
      <c r="J91" s="138" t="s">
        <v>97</v>
      </c>
      <c r="K91" s="138">
        <v>340589228.748</v>
      </c>
      <c r="L91" s="138">
        <v>5350931.954</v>
      </c>
      <c r="M91" s="138" t="s">
        <v>97</v>
      </c>
      <c r="N91" s="138">
        <v>5629574.029</v>
      </c>
    </row>
    <row r="92" spans="1:14" ht="13.5" outlineLevel="2">
      <c r="A92" s="9" t="s">
        <v>588</v>
      </c>
      <c r="B92" s="136" t="s">
        <v>1060</v>
      </c>
      <c r="C92" s="136" t="s">
        <v>600</v>
      </c>
      <c r="D92" s="136" t="s">
        <v>601</v>
      </c>
      <c r="E92" s="137" t="s">
        <v>602</v>
      </c>
      <c r="F92" s="137" t="s">
        <v>146</v>
      </c>
      <c r="G92" s="135" t="s">
        <v>573</v>
      </c>
      <c r="H92" s="187">
        <v>13200000</v>
      </c>
      <c r="I92" s="138">
        <v>455419039.864</v>
      </c>
      <c r="J92" s="138">
        <v>44002274.675</v>
      </c>
      <c r="K92" s="138">
        <v>435304880.569</v>
      </c>
      <c r="L92" s="138">
        <v>7565100.33</v>
      </c>
      <c r="M92" s="138">
        <v>725754.001</v>
      </c>
      <c r="N92" s="138">
        <v>7195121.993</v>
      </c>
    </row>
    <row r="93" spans="1:14" ht="13.5" outlineLevel="2">
      <c r="A93" s="9" t="s">
        <v>588</v>
      </c>
      <c r="B93" s="136" t="s">
        <v>1060</v>
      </c>
      <c r="C93" s="136" t="s">
        <v>603</v>
      </c>
      <c r="D93" s="136" t="s">
        <v>604</v>
      </c>
      <c r="E93" s="137" t="s">
        <v>605</v>
      </c>
      <c r="F93" s="137" t="s">
        <v>116</v>
      </c>
      <c r="G93" s="135" t="s">
        <v>573</v>
      </c>
      <c r="H93" s="187">
        <v>19000000</v>
      </c>
      <c r="I93" s="138">
        <v>256842470.525</v>
      </c>
      <c r="J93" s="138">
        <v>17663072.804</v>
      </c>
      <c r="K93" s="138">
        <v>252932416.415</v>
      </c>
      <c r="L93" s="138">
        <v>4266486.221</v>
      </c>
      <c r="M93" s="138">
        <v>290930.28</v>
      </c>
      <c r="N93" s="138">
        <v>4180701.098</v>
      </c>
    </row>
    <row r="94" spans="1:14" ht="13.5" outlineLevel="2">
      <c r="A94" s="9" t="s">
        <v>588</v>
      </c>
      <c r="B94" s="136" t="s">
        <v>1060</v>
      </c>
      <c r="C94" s="136" t="s">
        <v>607</v>
      </c>
      <c r="D94" s="136" t="s">
        <v>608</v>
      </c>
      <c r="E94" s="137" t="s">
        <v>444</v>
      </c>
      <c r="F94" s="137" t="s">
        <v>116</v>
      </c>
      <c r="G94" s="135" t="s">
        <v>573</v>
      </c>
      <c r="H94" s="187">
        <v>3620000</v>
      </c>
      <c r="I94" s="138">
        <v>28463492.018</v>
      </c>
      <c r="J94" s="138">
        <v>14662894.389</v>
      </c>
      <c r="K94" s="138">
        <v>14823720.445</v>
      </c>
      <c r="L94" s="138">
        <v>472815.482</v>
      </c>
      <c r="M94" s="138">
        <v>242081.796</v>
      </c>
      <c r="N94" s="138">
        <v>245020.173</v>
      </c>
    </row>
    <row r="95" spans="1:14" ht="13.5" outlineLevel="1">
      <c r="A95" s="193" t="s">
        <v>1253</v>
      </c>
      <c r="B95" s="136"/>
      <c r="C95" s="136"/>
      <c r="D95" s="136"/>
      <c r="E95" s="137"/>
      <c r="F95" s="137"/>
      <c r="G95" s="135"/>
      <c r="H95" s="187"/>
      <c r="I95" s="138"/>
      <c r="J95" s="138"/>
      <c r="K95" s="138"/>
      <c r="L95" s="138">
        <f>SUBTOTAL(9,L83:L94)</f>
        <v>45095303.398</v>
      </c>
      <c r="M95" s="138">
        <f>SUBTOTAL(9,M83:M94)</f>
        <v>5366081.463</v>
      </c>
      <c r="N95" s="138">
        <f>SUBTOTAL(9,N83:N94)</f>
        <v>41808083.055999994</v>
      </c>
    </row>
    <row r="96" spans="1:14" ht="13.5" outlineLevel="2">
      <c r="A96" s="9" t="s">
        <v>570</v>
      </c>
      <c r="B96" s="136" t="s">
        <v>1060</v>
      </c>
      <c r="C96" s="136">
        <v>14001</v>
      </c>
      <c r="D96" s="136" t="s">
        <v>626</v>
      </c>
      <c r="E96" s="137" t="s">
        <v>627</v>
      </c>
      <c r="F96" s="137" t="s">
        <v>116</v>
      </c>
      <c r="G96" s="135" t="s">
        <v>118</v>
      </c>
      <c r="H96" s="187">
        <v>50000000</v>
      </c>
      <c r="I96" s="138">
        <v>283763440.86</v>
      </c>
      <c r="J96" s="138" t="s">
        <v>97</v>
      </c>
      <c r="K96" s="138">
        <v>299402730.375</v>
      </c>
      <c r="L96" s="138">
        <v>4713678.42</v>
      </c>
      <c r="M96" s="138" t="s">
        <v>97</v>
      </c>
      <c r="N96" s="138">
        <v>4948805.461</v>
      </c>
    </row>
    <row r="97" spans="1:14" ht="13.5" outlineLevel="2">
      <c r="A97" s="9" t="s">
        <v>570</v>
      </c>
      <c r="B97" s="136" t="s">
        <v>1060</v>
      </c>
      <c r="C97" s="136">
        <v>14009</v>
      </c>
      <c r="D97" s="136" t="s">
        <v>628</v>
      </c>
      <c r="E97" s="137" t="s">
        <v>629</v>
      </c>
      <c r="F97" s="137" t="s">
        <v>630</v>
      </c>
      <c r="G97" s="135" t="s">
        <v>118</v>
      </c>
      <c r="H97" s="187">
        <v>30000000</v>
      </c>
      <c r="I97" s="138">
        <v>75268817.204</v>
      </c>
      <c r="J97" s="138" t="s">
        <v>97</v>
      </c>
      <c r="K97" s="138">
        <v>79417169.861</v>
      </c>
      <c r="L97" s="138">
        <v>1250312.578</v>
      </c>
      <c r="M97" s="138" t="s">
        <v>97</v>
      </c>
      <c r="N97" s="138">
        <v>1312680.494</v>
      </c>
    </row>
    <row r="98" spans="1:14" ht="13.5" outlineLevel="2">
      <c r="A98" s="9" t="s">
        <v>570</v>
      </c>
      <c r="B98" s="136" t="s">
        <v>1060</v>
      </c>
      <c r="C98" s="136">
        <v>14010</v>
      </c>
      <c r="D98" s="136" t="s">
        <v>631</v>
      </c>
      <c r="E98" s="137" t="s">
        <v>632</v>
      </c>
      <c r="F98" s="137" t="s">
        <v>633</v>
      </c>
      <c r="G98" s="135" t="s">
        <v>98</v>
      </c>
      <c r="H98" s="187">
        <v>31000000</v>
      </c>
      <c r="I98" s="138">
        <v>1318380000</v>
      </c>
      <c r="J98" s="138" t="s">
        <v>97</v>
      </c>
      <c r="K98" s="138">
        <v>1324950000</v>
      </c>
      <c r="L98" s="138">
        <v>21900000</v>
      </c>
      <c r="M98" s="138" t="s">
        <v>97</v>
      </c>
      <c r="N98" s="138">
        <v>21900000</v>
      </c>
    </row>
    <row r="99" spans="1:14" ht="13.5" outlineLevel="2">
      <c r="A99" s="9" t="s">
        <v>570</v>
      </c>
      <c r="B99" s="136" t="s">
        <v>1060</v>
      </c>
      <c r="C99" s="136">
        <v>14013</v>
      </c>
      <c r="D99" s="136" t="s">
        <v>1204</v>
      </c>
      <c r="E99" s="137" t="s">
        <v>634</v>
      </c>
      <c r="F99" s="137" t="s">
        <v>380</v>
      </c>
      <c r="G99" s="135" t="s">
        <v>118</v>
      </c>
      <c r="H99" s="187">
        <v>50000000</v>
      </c>
      <c r="I99" s="138">
        <v>376344086.022</v>
      </c>
      <c r="J99" s="138" t="s">
        <v>97</v>
      </c>
      <c r="K99" s="138">
        <v>397085849.304</v>
      </c>
      <c r="L99" s="138">
        <v>6251562.891</v>
      </c>
      <c r="M99" s="138" t="s">
        <v>97</v>
      </c>
      <c r="N99" s="138">
        <v>6563402.468</v>
      </c>
    </row>
    <row r="100" spans="1:14" ht="13.5" outlineLevel="2">
      <c r="A100" s="9" t="s">
        <v>570</v>
      </c>
      <c r="B100" s="136" t="s">
        <v>1060</v>
      </c>
      <c r="C100" s="136">
        <v>14014</v>
      </c>
      <c r="D100" s="136" t="s">
        <v>635</v>
      </c>
      <c r="E100" s="137" t="s">
        <v>636</v>
      </c>
      <c r="F100" s="137" t="s">
        <v>116</v>
      </c>
      <c r="G100" s="135" t="s">
        <v>118</v>
      </c>
      <c r="H100" s="187">
        <v>50000000</v>
      </c>
      <c r="I100" s="138">
        <v>376344086.022</v>
      </c>
      <c r="J100" s="138" t="s">
        <v>97</v>
      </c>
      <c r="K100" s="138">
        <v>397085849.304</v>
      </c>
      <c r="L100" s="138">
        <v>6251562.891</v>
      </c>
      <c r="M100" s="138" t="s">
        <v>97</v>
      </c>
      <c r="N100" s="138">
        <v>6563402.468</v>
      </c>
    </row>
    <row r="101" spans="1:14" ht="13.5" outlineLevel="2">
      <c r="A101" s="9" t="s">
        <v>570</v>
      </c>
      <c r="B101" s="136" t="s">
        <v>1060</v>
      </c>
      <c r="C101" s="136">
        <v>8220010002</v>
      </c>
      <c r="D101" s="136" t="s">
        <v>617</v>
      </c>
      <c r="E101" s="137" t="s">
        <v>110</v>
      </c>
      <c r="F101" s="137" t="s">
        <v>618</v>
      </c>
      <c r="G101" s="135" t="s">
        <v>118</v>
      </c>
      <c r="H101" s="187">
        <v>100000000</v>
      </c>
      <c r="I101" s="138">
        <v>752688172.043</v>
      </c>
      <c r="J101" s="138" t="s">
        <v>97</v>
      </c>
      <c r="K101" s="138">
        <v>794171698.609</v>
      </c>
      <c r="L101" s="138">
        <v>12503125.781</v>
      </c>
      <c r="M101" s="138" t="s">
        <v>97</v>
      </c>
      <c r="N101" s="138">
        <v>13126804.936</v>
      </c>
    </row>
    <row r="102" spans="1:14" ht="13.5" outlineLevel="2">
      <c r="A102" s="9" t="s">
        <v>570</v>
      </c>
      <c r="B102" s="136" t="s">
        <v>1060</v>
      </c>
      <c r="C102" s="136">
        <v>8220060001</v>
      </c>
      <c r="D102" s="136" t="s">
        <v>620</v>
      </c>
      <c r="E102" s="137" t="s">
        <v>621</v>
      </c>
      <c r="F102" s="137" t="s">
        <v>282</v>
      </c>
      <c r="G102" s="135" t="s">
        <v>118</v>
      </c>
      <c r="H102" s="187">
        <v>80000000</v>
      </c>
      <c r="I102" s="138" t="s">
        <v>97</v>
      </c>
      <c r="J102" s="138" t="s">
        <v>97</v>
      </c>
      <c r="K102" s="138">
        <v>635337358.887</v>
      </c>
      <c r="L102" s="138" t="s">
        <v>97</v>
      </c>
      <c r="M102" s="138" t="s">
        <v>97</v>
      </c>
      <c r="N102" s="138">
        <v>10501443.949</v>
      </c>
    </row>
    <row r="103" spans="1:14" ht="27" outlineLevel="2">
      <c r="A103" s="9" t="s">
        <v>570</v>
      </c>
      <c r="B103" s="136" t="s">
        <v>1060</v>
      </c>
      <c r="C103" s="136" t="s">
        <v>622</v>
      </c>
      <c r="D103" s="136" t="s">
        <v>623</v>
      </c>
      <c r="E103" s="137" t="s">
        <v>624</v>
      </c>
      <c r="F103" s="137" t="s">
        <v>625</v>
      </c>
      <c r="G103" s="135" t="s">
        <v>118</v>
      </c>
      <c r="H103" s="187">
        <v>50000000</v>
      </c>
      <c r="I103" s="138">
        <v>376344086.022</v>
      </c>
      <c r="J103" s="138" t="s">
        <v>97</v>
      </c>
      <c r="K103" s="138">
        <v>397085849.304</v>
      </c>
      <c r="L103" s="138">
        <v>6251562.891</v>
      </c>
      <c r="M103" s="138" t="s">
        <v>97</v>
      </c>
      <c r="N103" s="138">
        <v>6563402.468</v>
      </c>
    </row>
    <row r="104" spans="1:14" ht="13.5" outlineLevel="2">
      <c r="A104" s="9" t="s">
        <v>570</v>
      </c>
      <c r="B104" s="136" t="s">
        <v>1062</v>
      </c>
      <c r="C104" s="136">
        <v>2364</v>
      </c>
      <c r="D104" s="136" t="s">
        <v>109</v>
      </c>
      <c r="E104" s="137" t="s">
        <v>110</v>
      </c>
      <c r="F104" s="137" t="s">
        <v>111</v>
      </c>
      <c r="G104" s="9" t="s">
        <v>98</v>
      </c>
      <c r="H104" s="188">
        <v>16310011</v>
      </c>
      <c r="I104" s="138">
        <v>564951751.518</v>
      </c>
      <c r="J104" s="138">
        <v>570023863.731</v>
      </c>
      <c r="K104" s="138" t="s">
        <v>97</v>
      </c>
      <c r="L104" s="138">
        <v>9384580.59</v>
      </c>
      <c r="M104" s="138">
        <v>9384580.59</v>
      </c>
      <c r="N104" s="138" t="s">
        <v>97</v>
      </c>
    </row>
    <row r="105" spans="1:14" ht="13.5" outlineLevel="2">
      <c r="A105" s="9" t="s">
        <v>570</v>
      </c>
      <c r="B105" s="136" t="s">
        <v>1062</v>
      </c>
      <c r="C105" s="136">
        <v>2366</v>
      </c>
      <c r="D105" s="136" t="s">
        <v>114</v>
      </c>
      <c r="E105" s="137" t="s">
        <v>115</v>
      </c>
      <c r="F105" s="137" t="s">
        <v>146</v>
      </c>
      <c r="G105" s="9" t="s">
        <v>98</v>
      </c>
      <c r="H105" s="188">
        <v>85969211</v>
      </c>
      <c r="I105" s="138">
        <v>1456094416.98</v>
      </c>
      <c r="J105" s="138">
        <v>1197906005.436</v>
      </c>
      <c r="K105" s="138">
        <v>269229394.72</v>
      </c>
      <c r="L105" s="138">
        <v>24187614.9</v>
      </c>
      <c r="M105" s="138">
        <v>19737542.26</v>
      </c>
      <c r="N105" s="138">
        <v>4450072.64</v>
      </c>
    </row>
    <row r="106" spans="1:14" ht="13.5" outlineLevel="2">
      <c r="A106" s="9" t="s">
        <v>570</v>
      </c>
      <c r="B106" s="136" t="s">
        <v>1062</v>
      </c>
      <c r="C106" s="136">
        <v>2368</v>
      </c>
      <c r="D106" s="136" t="s">
        <v>119</v>
      </c>
      <c r="E106" s="137" t="s">
        <v>120</v>
      </c>
      <c r="F106" s="137" t="s">
        <v>121</v>
      </c>
      <c r="G106" s="9" t="s">
        <v>118</v>
      </c>
      <c r="H106" s="188">
        <v>1700000000</v>
      </c>
      <c r="I106" s="138">
        <v>9981092223.516</v>
      </c>
      <c r="J106" s="138">
        <v>2137192337.61</v>
      </c>
      <c r="K106" s="138">
        <v>8341970905.421</v>
      </c>
      <c r="L106" s="138">
        <v>165798874.145</v>
      </c>
      <c r="M106" s="138">
        <v>35262950.13</v>
      </c>
      <c r="N106" s="138">
        <v>137883816.619</v>
      </c>
    </row>
    <row r="107" spans="1:14" ht="13.5" outlineLevel="2">
      <c r="A107" s="9" t="s">
        <v>570</v>
      </c>
      <c r="B107" s="136" t="s">
        <v>1062</v>
      </c>
      <c r="C107" s="136">
        <v>2369</v>
      </c>
      <c r="D107" s="136" t="s">
        <v>123</v>
      </c>
      <c r="E107" s="137" t="s">
        <v>120</v>
      </c>
      <c r="F107" s="137" t="s">
        <v>121</v>
      </c>
      <c r="G107" s="9" t="s">
        <v>98</v>
      </c>
      <c r="H107" s="188">
        <v>150000000</v>
      </c>
      <c r="I107" s="138">
        <v>6902532000</v>
      </c>
      <c r="J107" s="138">
        <v>2067803500</v>
      </c>
      <c r="K107" s="138">
        <v>4876905000</v>
      </c>
      <c r="L107" s="138">
        <v>114660000</v>
      </c>
      <c r="M107" s="138">
        <v>34050000</v>
      </c>
      <c r="N107" s="138">
        <v>80610000</v>
      </c>
    </row>
    <row r="108" spans="1:14" ht="13.5" outlineLevel="2">
      <c r="A108" s="9" t="s">
        <v>570</v>
      </c>
      <c r="B108" s="136" t="s">
        <v>1062</v>
      </c>
      <c r="C108" s="136">
        <v>2370</v>
      </c>
      <c r="D108" s="136" t="s">
        <v>1042</v>
      </c>
      <c r="E108" s="137" t="s">
        <v>120</v>
      </c>
      <c r="F108" s="137" t="s">
        <v>121</v>
      </c>
      <c r="G108" s="9" t="s">
        <v>98</v>
      </c>
      <c r="H108" s="188">
        <v>327740000</v>
      </c>
      <c r="I108" s="138">
        <v>19729948000</v>
      </c>
      <c r="J108" s="138" t="s">
        <v>97</v>
      </c>
      <c r="K108" s="138">
        <v>19828270000</v>
      </c>
      <c r="L108" s="138">
        <v>327740000</v>
      </c>
      <c r="M108" s="138" t="s">
        <v>97</v>
      </c>
      <c r="N108" s="138">
        <v>327740000</v>
      </c>
    </row>
    <row r="109" spans="1:14" ht="13.5" outlineLevel="2">
      <c r="A109" s="9" t="s">
        <v>570</v>
      </c>
      <c r="B109" s="136" t="s">
        <v>1062</v>
      </c>
      <c r="C109" s="136">
        <v>2371</v>
      </c>
      <c r="D109" s="136" t="s">
        <v>100</v>
      </c>
      <c r="E109" s="137" t="s">
        <v>101</v>
      </c>
      <c r="F109" s="137" t="s">
        <v>102</v>
      </c>
      <c r="G109" s="9" t="s">
        <v>98</v>
      </c>
      <c r="H109" s="188">
        <v>300000000</v>
      </c>
      <c r="I109" s="138">
        <v>18060000000</v>
      </c>
      <c r="J109" s="138" t="s">
        <v>97</v>
      </c>
      <c r="K109" s="138">
        <v>18150000000</v>
      </c>
      <c r="L109" s="138">
        <v>300000000</v>
      </c>
      <c r="M109" s="138" t="s">
        <v>97</v>
      </c>
      <c r="N109" s="138">
        <v>300000000</v>
      </c>
    </row>
    <row r="110" spans="1:14" ht="13.5" outlineLevel="2">
      <c r="A110" s="9" t="s">
        <v>570</v>
      </c>
      <c r="B110" s="136" t="s">
        <v>1062</v>
      </c>
      <c r="C110" s="136">
        <v>2372</v>
      </c>
      <c r="D110" s="136" t="s">
        <v>104</v>
      </c>
      <c r="E110" s="137" t="s">
        <v>105</v>
      </c>
      <c r="F110" s="137" t="s">
        <v>106</v>
      </c>
      <c r="G110" s="9" t="s">
        <v>98</v>
      </c>
      <c r="H110" s="188">
        <v>22260000</v>
      </c>
      <c r="I110" s="138">
        <v>1340052000</v>
      </c>
      <c r="J110" s="138" t="s">
        <v>97</v>
      </c>
      <c r="K110" s="138">
        <v>1346730000</v>
      </c>
      <c r="L110" s="138">
        <v>22260000</v>
      </c>
      <c r="M110" s="138" t="s">
        <v>97</v>
      </c>
      <c r="N110" s="138">
        <v>22260000</v>
      </c>
    </row>
    <row r="111" spans="1:14" ht="13.5" outlineLevel="2">
      <c r="A111" s="9" t="s">
        <v>570</v>
      </c>
      <c r="B111" s="136" t="s">
        <v>1062</v>
      </c>
      <c r="C111" s="136">
        <v>2394</v>
      </c>
      <c r="D111" s="136" t="s">
        <v>124</v>
      </c>
      <c r="E111" s="137" t="s">
        <v>125</v>
      </c>
      <c r="F111" s="137" t="s">
        <v>116</v>
      </c>
      <c r="G111" s="9" t="s">
        <v>118</v>
      </c>
      <c r="H111" s="188">
        <v>481400000</v>
      </c>
      <c r="I111" s="138">
        <v>184473935.484</v>
      </c>
      <c r="J111" s="138">
        <v>189281126.267</v>
      </c>
      <c r="K111" s="138" t="s">
        <v>97</v>
      </c>
      <c r="L111" s="138">
        <v>3064351.088</v>
      </c>
      <c r="M111" s="138">
        <v>3116764.799</v>
      </c>
      <c r="N111" s="138" t="s">
        <v>97</v>
      </c>
    </row>
    <row r="112" spans="1:14" ht="13.5" outlineLevel="2">
      <c r="A112" s="9" t="s">
        <v>570</v>
      </c>
      <c r="B112" s="136" t="s">
        <v>1062</v>
      </c>
      <c r="C112" s="136" t="s">
        <v>1297</v>
      </c>
      <c r="D112" s="136" t="s">
        <v>1298</v>
      </c>
      <c r="E112" s="137" t="s">
        <v>1299</v>
      </c>
      <c r="F112" s="137" t="s">
        <v>1300</v>
      </c>
      <c r="G112" s="9" t="s">
        <v>118</v>
      </c>
      <c r="H112" s="188">
        <v>80000000</v>
      </c>
      <c r="I112" s="138" t="s">
        <v>97</v>
      </c>
      <c r="J112" s="138" t="s">
        <v>97</v>
      </c>
      <c r="K112" s="138">
        <v>635337358.887</v>
      </c>
      <c r="L112" s="138" t="s">
        <v>97</v>
      </c>
      <c r="M112" s="138" t="s">
        <v>97</v>
      </c>
      <c r="N112" s="138">
        <v>10501443.949</v>
      </c>
    </row>
    <row r="113" spans="1:14" ht="13.5" outlineLevel="2">
      <c r="A113" s="9" t="s">
        <v>570</v>
      </c>
      <c r="B113" s="136" t="s">
        <v>1062</v>
      </c>
      <c r="C113" s="136" t="s">
        <v>127</v>
      </c>
      <c r="D113" s="136" t="s">
        <v>128</v>
      </c>
      <c r="E113" s="137" t="s">
        <v>129</v>
      </c>
      <c r="F113" s="137" t="s">
        <v>130</v>
      </c>
      <c r="G113" s="9" t="s">
        <v>98</v>
      </c>
      <c r="H113" s="188">
        <v>47457266</v>
      </c>
      <c r="I113" s="138">
        <v>1108699398.506</v>
      </c>
      <c r="J113" s="138">
        <v>1056686157.724</v>
      </c>
      <c r="K113" s="138">
        <v>59304924.745</v>
      </c>
      <c r="L113" s="138">
        <v>18416933.53</v>
      </c>
      <c r="M113" s="138">
        <v>17436686.84</v>
      </c>
      <c r="N113" s="138">
        <v>980246.69</v>
      </c>
    </row>
    <row r="114" spans="1:14" ht="13.5" outlineLevel="1">
      <c r="A114" s="193" t="s">
        <v>1254</v>
      </c>
      <c r="B114" s="136"/>
      <c r="C114" s="136"/>
      <c r="D114" s="136"/>
      <c r="E114" s="137"/>
      <c r="F114" s="137"/>
      <c r="G114" s="9"/>
      <c r="H114" s="188"/>
      <c r="I114" s="138"/>
      <c r="J114" s="138"/>
      <c r="K114" s="138"/>
      <c r="L114" s="138">
        <f>SUBTOTAL(9,L96:L113)</f>
        <v>1044634159.705</v>
      </c>
      <c r="M114" s="138">
        <f>SUBTOTAL(9,M96:M113)</f>
        <v>118988524.619</v>
      </c>
      <c r="N114" s="138">
        <f>SUBTOTAL(9,N96:N113)</f>
        <v>955905522.1420001</v>
      </c>
    </row>
    <row r="115" spans="1:14" ht="13.5" outlineLevel="2">
      <c r="A115" s="9" t="s">
        <v>351</v>
      </c>
      <c r="B115" s="136" t="s">
        <v>1062</v>
      </c>
      <c r="C115" s="136">
        <v>18367</v>
      </c>
      <c r="D115" s="136" t="s">
        <v>1205</v>
      </c>
      <c r="E115" s="137" t="s">
        <v>1206</v>
      </c>
      <c r="F115" s="137" t="s">
        <v>130</v>
      </c>
      <c r="G115" s="9" t="s">
        <v>132</v>
      </c>
      <c r="H115" s="188">
        <v>24000000</v>
      </c>
      <c r="I115" s="138">
        <v>71604257.437</v>
      </c>
      <c r="J115" s="138">
        <v>76932799.977</v>
      </c>
      <c r="K115" s="138" t="s">
        <v>97</v>
      </c>
      <c r="L115" s="138">
        <v>1189439.493</v>
      </c>
      <c r="M115" s="138">
        <v>1260780.071</v>
      </c>
      <c r="N115" s="138" t="s">
        <v>97</v>
      </c>
    </row>
    <row r="116" spans="1:14" ht="13.5" outlineLevel="2">
      <c r="A116" s="9" t="s">
        <v>351</v>
      </c>
      <c r="B116" s="136" t="s">
        <v>1062</v>
      </c>
      <c r="C116" s="136">
        <v>19674</v>
      </c>
      <c r="D116" s="136" t="s">
        <v>149</v>
      </c>
      <c r="E116" s="137" t="s">
        <v>350</v>
      </c>
      <c r="F116" s="137" t="s">
        <v>116</v>
      </c>
      <c r="G116" s="9" t="s">
        <v>132</v>
      </c>
      <c r="H116" s="188">
        <v>21000000</v>
      </c>
      <c r="I116" s="138">
        <v>73926458.09</v>
      </c>
      <c r="J116" s="138" t="s">
        <v>97</v>
      </c>
      <c r="K116" s="138">
        <v>79474306.108</v>
      </c>
      <c r="L116" s="138">
        <v>1228014.254</v>
      </c>
      <c r="M116" s="138" t="s">
        <v>97</v>
      </c>
      <c r="N116" s="138">
        <v>1313624.894</v>
      </c>
    </row>
    <row r="117" spans="1:14" ht="13.5" outlineLevel="1">
      <c r="A117" s="193" t="s">
        <v>1255</v>
      </c>
      <c r="B117" s="136"/>
      <c r="C117" s="136"/>
      <c r="D117" s="136"/>
      <c r="E117" s="137"/>
      <c r="F117" s="137"/>
      <c r="G117" s="9"/>
      <c r="H117" s="188"/>
      <c r="I117" s="138"/>
      <c r="J117" s="138"/>
      <c r="K117" s="138"/>
      <c r="L117" s="138">
        <f>SUBTOTAL(9,L115:L116)</f>
        <v>2417453.747</v>
      </c>
      <c r="M117" s="138">
        <f>SUBTOTAL(9,M115:M116)</f>
        <v>1260780.071</v>
      </c>
      <c r="N117" s="138">
        <f>SUBTOTAL(9,N115:N116)</f>
        <v>1313624.894</v>
      </c>
    </row>
    <row r="118" spans="1:14" ht="13.5" outlineLevel="2">
      <c r="A118" s="9" t="s">
        <v>689</v>
      </c>
      <c r="B118" s="136" t="s">
        <v>1060</v>
      </c>
      <c r="C118" s="136">
        <v>11701</v>
      </c>
      <c r="D118" s="136" t="s">
        <v>690</v>
      </c>
      <c r="E118" s="137" t="s">
        <v>691</v>
      </c>
      <c r="F118" s="137" t="s">
        <v>692</v>
      </c>
      <c r="G118" s="135" t="s">
        <v>132</v>
      </c>
      <c r="H118" s="187">
        <v>4800000</v>
      </c>
      <c r="I118" s="138">
        <v>165994025.065</v>
      </c>
      <c r="J118" s="138" t="s">
        <v>97</v>
      </c>
      <c r="K118" s="138">
        <v>178451129.691</v>
      </c>
      <c r="L118" s="138">
        <v>2757375.832</v>
      </c>
      <c r="M118" s="138" t="s">
        <v>97</v>
      </c>
      <c r="N118" s="138">
        <v>2949605.449</v>
      </c>
    </row>
    <row r="119" spans="1:14" ht="13.5" outlineLevel="2">
      <c r="A119" s="9" t="s">
        <v>689</v>
      </c>
      <c r="B119" s="136" t="s">
        <v>1060</v>
      </c>
      <c r="C119" s="136">
        <v>11705</v>
      </c>
      <c r="D119" s="136" t="s">
        <v>693</v>
      </c>
      <c r="E119" s="137" t="s">
        <v>694</v>
      </c>
      <c r="F119" s="137" t="s">
        <v>11</v>
      </c>
      <c r="G119" s="135" t="s">
        <v>132</v>
      </c>
      <c r="H119" s="187">
        <v>22900000</v>
      </c>
      <c r="I119" s="138">
        <v>1254302479.722</v>
      </c>
      <c r="J119" s="138">
        <v>164873069.1</v>
      </c>
      <c r="K119" s="138">
        <v>1177390579.076</v>
      </c>
      <c r="L119" s="138">
        <v>20835589.364</v>
      </c>
      <c r="M119" s="138">
        <v>2714536.621</v>
      </c>
      <c r="N119" s="138">
        <v>19461001.307</v>
      </c>
    </row>
    <row r="120" spans="1:14" ht="13.5" outlineLevel="2">
      <c r="A120" s="9" t="s">
        <v>689</v>
      </c>
      <c r="B120" s="136" t="s">
        <v>1060</v>
      </c>
      <c r="C120" s="136">
        <v>11706</v>
      </c>
      <c r="D120" s="136" t="s">
        <v>695</v>
      </c>
      <c r="E120" s="137" t="s">
        <v>696</v>
      </c>
      <c r="F120" s="137" t="s">
        <v>196</v>
      </c>
      <c r="G120" s="135" t="s">
        <v>132</v>
      </c>
      <c r="H120" s="187">
        <v>50000000</v>
      </c>
      <c r="I120" s="138">
        <v>1028697788.281</v>
      </c>
      <c r="J120" s="138" t="s">
        <v>97</v>
      </c>
      <c r="K120" s="138">
        <v>1105896928.263</v>
      </c>
      <c r="L120" s="138">
        <v>17088003.128</v>
      </c>
      <c r="M120" s="138" t="s">
        <v>97</v>
      </c>
      <c r="N120" s="138">
        <v>18279288.07</v>
      </c>
    </row>
    <row r="121" spans="1:14" ht="13.5" outlineLevel="2">
      <c r="A121" s="9" t="s">
        <v>689</v>
      </c>
      <c r="B121" s="136" t="s">
        <v>1060</v>
      </c>
      <c r="C121" s="136">
        <v>11712</v>
      </c>
      <c r="D121" s="136" t="s">
        <v>697</v>
      </c>
      <c r="E121" s="137" t="s">
        <v>698</v>
      </c>
      <c r="F121" s="137" t="s">
        <v>674</v>
      </c>
      <c r="G121" s="135" t="s">
        <v>132</v>
      </c>
      <c r="H121" s="187">
        <v>10000000</v>
      </c>
      <c r="I121" s="138">
        <v>304429163.836</v>
      </c>
      <c r="J121" s="138" t="s">
        <v>97</v>
      </c>
      <c r="K121" s="138">
        <v>327275202.684</v>
      </c>
      <c r="L121" s="138">
        <v>5056962.854</v>
      </c>
      <c r="M121" s="138" t="s">
        <v>97</v>
      </c>
      <c r="N121" s="138">
        <v>5409507.482</v>
      </c>
    </row>
    <row r="122" spans="1:14" ht="13.5" outlineLevel="2">
      <c r="A122" s="9" t="s">
        <v>689</v>
      </c>
      <c r="B122" s="136" t="s">
        <v>1060</v>
      </c>
      <c r="C122" s="136">
        <v>11715</v>
      </c>
      <c r="D122" s="136" t="s">
        <v>700</v>
      </c>
      <c r="E122" s="137" t="s">
        <v>701</v>
      </c>
      <c r="F122" s="137" t="s">
        <v>380</v>
      </c>
      <c r="G122" s="135" t="s">
        <v>132</v>
      </c>
      <c r="H122" s="187">
        <v>25000000</v>
      </c>
      <c r="I122" s="138">
        <v>470509423.414</v>
      </c>
      <c r="J122" s="138" t="s">
        <v>97</v>
      </c>
      <c r="K122" s="138">
        <v>505819038.4</v>
      </c>
      <c r="L122" s="138">
        <v>7815771.153</v>
      </c>
      <c r="M122" s="138" t="s">
        <v>97</v>
      </c>
      <c r="N122" s="138">
        <v>8360645.263</v>
      </c>
    </row>
    <row r="123" spans="1:14" ht="13.5" outlineLevel="2">
      <c r="A123" s="9" t="s">
        <v>689</v>
      </c>
      <c r="B123" s="136" t="s">
        <v>1060</v>
      </c>
      <c r="C123" s="136">
        <v>11717</v>
      </c>
      <c r="D123" s="136" t="s">
        <v>702</v>
      </c>
      <c r="E123" s="137" t="s">
        <v>703</v>
      </c>
      <c r="F123" s="137" t="s">
        <v>704</v>
      </c>
      <c r="G123" s="135" t="s">
        <v>132</v>
      </c>
      <c r="H123" s="187">
        <v>20000000</v>
      </c>
      <c r="I123" s="138">
        <v>19479317.546</v>
      </c>
      <c r="J123" s="138" t="s">
        <v>97</v>
      </c>
      <c r="K123" s="138">
        <v>20941152.673</v>
      </c>
      <c r="L123" s="138">
        <v>323576.703</v>
      </c>
      <c r="M123" s="138" t="s">
        <v>97</v>
      </c>
      <c r="N123" s="138">
        <v>346134.755</v>
      </c>
    </row>
    <row r="124" spans="1:14" ht="13.5" outlineLevel="2">
      <c r="A124" s="9" t="s">
        <v>689</v>
      </c>
      <c r="B124" s="136" t="s">
        <v>1060</v>
      </c>
      <c r="C124" s="136" t="s">
        <v>711</v>
      </c>
      <c r="D124" s="136" t="s">
        <v>712</v>
      </c>
      <c r="E124" s="137" t="s">
        <v>713</v>
      </c>
      <c r="F124" s="137" t="s">
        <v>714</v>
      </c>
      <c r="G124" s="135" t="s">
        <v>132</v>
      </c>
      <c r="H124" s="187">
        <v>20000000</v>
      </c>
      <c r="I124" s="138">
        <v>1512886199.197</v>
      </c>
      <c r="J124" s="138" t="s">
        <v>97</v>
      </c>
      <c r="K124" s="138">
        <v>1626421500.624</v>
      </c>
      <c r="L124" s="138">
        <v>25130999.987</v>
      </c>
      <c r="M124" s="138" t="s">
        <v>97</v>
      </c>
      <c r="N124" s="138">
        <v>26883000.01</v>
      </c>
    </row>
    <row r="125" spans="1:14" ht="13.5" outlineLevel="2">
      <c r="A125" s="9" t="s">
        <v>689</v>
      </c>
      <c r="B125" s="136" t="s">
        <v>1060</v>
      </c>
      <c r="C125" s="136" t="s">
        <v>705</v>
      </c>
      <c r="D125" s="136" t="s">
        <v>706</v>
      </c>
      <c r="E125" s="137" t="s">
        <v>707</v>
      </c>
      <c r="F125" s="137" t="s">
        <v>380</v>
      </c>
      <c r="G125" s="135" t="s">
        <v>132</v>
      </c>
      <c r="H125" s="187">
        <v>25200000</v>
      </c>
      <c r="I125" s="138">
        <v>222180954.328</v>
      </c>
      <c r="J125" s="138" t="s">
        <v>97</v>
      </c>
      <c r="K125" s="138">
        <v>238854635.16</v>
      </c>
      <c r="L125" s="138">
        <v>3690713.527</v>
      </c>
      <c r="M125" s="138" t="s">
        <v>97</v>
      </c>
      <c r="N125" s="138">
        <v>3948010.499</v>
      </c>
    </row>
    <row r="126" spans="1:14" ht="13.5" outlineLevel="2">
      <c r="A126" s="9" t="s">
        <v>689</v>
      </c>
      <c r="B126" s="136" t="s">
        <v>1060</v>
      </c>
      <c r="C126" s="136" t="s">
        <v>708</v>
      </c>
      <c r="D126" s="136" t="s">
        <v>709</v>
      </c>
      <c r="E126" s="137" t="s">
        <v>710</v>
      </c>
      <c r="F126" s="137" t="s">
        <v>380</v>
      </c>
      <c r="G126" s="135" t="s">
        <v>132</v>
      </c>
      <c r="H126" s="187">
        <v>20000000</v>
      </c>
      <c r="I126" s="138">
        <v>90024066.35</v>
      </c>
      <c r="J126" s="138" t="s">
        <v>97</v>
      </c>
      <c r="K126" s="138">
        <v>96779967.431</v>
      </c>
      <c r="L126" s="138">
        <v>1495416.385</v>
      </c>
      <c r="M126" s="138" t="s">
        <v>97</v>
      </c>
      <c r="N126" s="138">
        <v>1599668.883</v>
      </c>
    </row>
    <row r="127" spans="1:14" ht="13.5" outlineLevel="2">
      <c r="A127" s="9" t="s">
        <v>689</v>
      </c>
      <c r="B127" s="136" t="s">
        <v>1060</v>
      </c>
      <c r="C127" s="136" t="s">
        <v>725</v>
      </c>
      <c r="D127" s="136" t="s">
        <v>726</v>
      </c>
      <c r="E127" s="137" t="s">
        <v>727</v>
      </c>
      <c r="F127" s="137" t="s">
        <v>728</v>
      </c>
      <c r="G127" s="135" t="s">
        <v>132</v>
      </c>
      <c r="H127" s="187">
        <v>39000000</v>
      </c>
      <c r="I127" s="138" t="s">
        <v>97</v>
      </c>
      <c r="J127" s="138" t="s">
        <v>97</v>
      </c>
      <c r="K127" s="138">
        <v>3171521926.218</v>
      </c>
      <c r="L127" s="138" t="s">
        <v>97</v>
      </c>
      <c r="M127" s="138" t="s">
        <v>97</v>
      </c>
      <c r="N127" s="138">
        <v>52421850.02</v>
      </c>
    </row>
    <row r="128" spans="1:14" ht="13.5" outlineLevel="2">
      <c r="A128" s="9" t="s">
        <v>689</v>
      </c>
      <c r="B128" s="136" t="s">
        <v>1060</v>
      </c>
      <c r="C128" s="136" t="s">
        <v>715</v>
      </c>
      <c r="D128" s="136" t="s">
        <v>716</v>
      </c>
      <c r="E128" s="137" t="s">
        <v>717</v>
      </c>
      <c r="F128" s="137" t="s">
        <v>196</v>
      </c>
      <c r="G128" s="135" t="s">
        <v>132</v>
      </c>
      <c r="H128" s="187">
        <v>5000000</v>
      </c>
      <c r="I128" s="138">
        <v>143611932.768</v>
      </c>
      <c r="J128" s="138" t="s">
        <v>97</v>
      </c>
      <c r="K128" s="138">
        <v>154389362.084</v>
      </c>
      <c r="L128" s="138">
        <v>2385580.279</v>
      </c>
      <c r="M128" s="138" t="s">
        <v>97</v>
      </c>
      <c r="N128" s="138">
        <v>2551890.282</v>
      </c>
    </row>
    <row r="129" spans="1:14" ht="13.5" outlineLevel="2">
      <c r="A129" s="9" t="s">
        <v>689</v>
      </c>
      <c r="B129" s="136" t="s">
        <v>1060</v>
      </c>
      <c r="C129" s="136" t="s">
        <v>718</v>
      </c>
      <c r="D129" s="136" t="s">
        <v>719</v>
      </c>
      <c r="E129" s="137" t="s">
        <v>720</v>
      </c>
      <c r="F129" s="137" t="s">
        <v>196</v>
      </c>
      <c r="G129" s="135" t="s">
        <v>132</v>
      </c>
      <c r="H129" s="187">
        <v>970000</v>
      </c>
      <c r="I129" s="138">
        <v>17270428.051</v>
      </c>
      <c r="J129" s="138" t="s">
        <v>97</v>
      </c>
      <c r="K129" s="138">
        <v>18566495.961</v>
      </c>
      <c r="L129" s="138">
        <v>286884.187</v>
      </c>
      <c r="M129" s="138" t="s">
        <v>97</v>
      </c>
      <c r="N129" s="138">
        <v>306884.231</v>
      </c>
    </row>
    <row r="130" spans="1:14" ht="27" outlineLevel="2">
      <c r="A130" s="9" t="s">
        <v>689</v>
      </c>
      <c r="B130" s="136" t="s">
        <v>1060</v>
      </c>
      <c r="C130" s="136" t="s">
        <v>721</v>
      </c>
      <c r="D130" s="136" t="s">
        <v>722</v>
      </c>
      <c r="E130" s="137" t="s">
        <v>723</v>
      </c>
      <c r="F130" s="137" t="s">
        <v>681</v>
      </c>
      <c r="G130" s="135" t="s">
        <v>132</v>
      </c>
      <c r="H130" s="187">
        <v>5000000</v>
      </c>
      <c r="I130" s="138" t="s">
        <v>97</v>
      </c>
      <c r="J130" s="138" t="s">
        <v>97</v>
      </c>
      <c r="K130" s="138">
        <v>406605375.156</v>
      </c>
      <c r="L130" s="138" t="s">
        <v>97</v>
      </c>
      <c r="M130" s="138" t="s">
        <v>97</v>
      </c>
      <c r="N130" s="138">
        <v>6720750.003</v>
      </c>
    </row>
    <row r="131" spans="1:14" ht="13.5" outlineLevel="1">
      <c r="A131" s="193" t="s">
        <v>1256</v>
      </c>
      <c r="B131" s="136"/>
      <c r="C131" s="136"/>
      <c r="D131" s="136"/>
      <c r="E131" s="137"/>
      <c r="F131" s="137"/>
      <c r="G131" s="135"/>
      <c r="H131" s="187"/>
      <c r="I131" s="138"/>
      <c r="J131" s="138"/>
      <c r="K131" s="138"/>
      <c r="L131" s="138">
        <f>SUBTOTAL(9,L118:L130)</f>
        <v>86866873.399</v>
      </c>
      <c r="M131" s="138">
        <f>SUBTOTAL(9,M118:M130)</f>
        <v>2714536.621</v>
      </c>
      <c r="N131" s="138">
        <f>SUBTOTAL(9,N118:N130)</f>
        <v>149238236.254</v>
      </c>
    </row>
    <row r="132" spans="1:14" ht="27" outlineLevel="2">
      <c r="A132" s="9" t="s">
        <v>1024</v>
      </c>
      <c r="B132" s="136" t="s">
        <v>1062</v>
      </c>
      <c r="C132" s="136" t="s">
        <v>1056</v>
      </c>
      <c r="D132" s="136" t="s">
        <v>1057</v>
      </c>
      <c r="E132" s="137" t="s">
        <v>1209</v>
      </c>
      <c r="F132" s="137" t="s">
        <v>116</v>
      </c>
      <c r="G132" s="9" t="s">
        <v>132</v>
      </c>
      <c r="H132" s="188">
        <v>11623820.54</v>
      </c>
      <c r="I132" s="138">
        <v>45875693.007</v>
      </c>
      <c r="J132" s="138" t="s">
        <v>97</v>
      </c>
      <c r="K132" s="138">
        <v>49318457.331</v>
      </c>
      <c r="L132" s="138">
        <v>762054.701</v>
      </c>
      <c r="M132" s="138" t="s">
        <v>97</v>
      </c>
      <c r="N132" s="138">
        <v>815181.113</v>
      </c>
    </row>
    <row r="133" spans="1:14" ht="27" outlineLevel="2">
      <c r="A133" s="9" t="s">
        <v>1024</v>
      </c>
      <c r="B133" s="136" t="s">
        <v>1062</v>
      </c>
      <c r="C133" s="136" t="s">
        <v>1054</v>
      </c>
      <c r="D133" s="136" t="s">
        <v>1055</v>
      </c>
      <c r="E133" s="137" t="s">
        <v>1210</v>
      </c>
      <c r="F133" s="137" t="s">
        <v>146</v>
      </c>
      <c r="G133" s="9" t="s">
        <v>132</v>
      </c>
      <c r="H133" s="188">
        <v>19764039.63</v>
      </c>
      <c r="I133" s="138">
        <v>310478609.504</v>
      </c>
      <c r="J133" s="138">
        <v>260429086.624</v>
      </c>
      <c r="K133" s="138">
        <v>68602296.254</v>
      </c>
      <c r="L133" s="138">
        <v>5157451.986</v>
      </c>
      <c r="M133" s="138">
        <v>4285204.056</v>
      </c>
      <c r="N133" s="138">
        <v>1133922.252</v>
      </c>
    </row>
    <row r="134" spans="1:14" ht="13.5" outlineLevel="2">
      <c r="A134" s="9" t="s">
        <v>1024</v>
      </c>
      <c r="B134" s="136" t="s">
        <v>1062</v>
      </c>
      <c r="C134" s="136" t="s">
        <v>1025</v>
      </c>
      <c r="D134" s="136" t="s">
        <v>1026</v>
      </c>
      <c r="E134" s="137" t="s">
        <v>1173</v>
      </c>
      <c r="F134" s="137" t="s">
        <v>146</v>
      </c>
      <c r="G134" s="9" t="s">
        <v>132</v>
      </c>
      <c r="H134" s="188">
        <v>40000000</v>
      </c>
      <c r="I134" s="138" t="s">
        <v>97</v>
      </c>
      <c r="J134" s="138">
        <v>1952589263.65</v>
      </c>
      <c r="K134" s="138">
        <v>1292968564.383</v>
      </c>
      <c r="L134" s="138" t="s">
        <v>97</v>
      </c>
      <c r="M134" s="138">
        <v>32207004.23</v>
      </c>
      <c r="N134" s="138">
        <v>21371381.229</v>
      </c>
    </row>
    <row r="135" spans="1:14" ht="13.5" outlineLevel="1">
      <c r="A135" s="193" t="s">
        <v>1257</v>
      </c>
      <c r="B135" s="136"/>
      <c r="C135" s="136"/>
      <c r="D135" s="136"/>
      <c r="E135" s="137"/>
      <c r="F135" s="137"/>
      <c r="G135" s="9"/>
      <c r="H135" s="188"/>
      <c r="I135" s="138"/>
      <c r="J135" s="138"/>
      <c r="K135" s="138"/>
      <c r="L135" s="138">
        <f>SUBTOTAL(9,L132:L134)</f>
        <v>5919506.687</v>
      </c>
      <c r="M135" s="138">
        <f>SUBTOTAL(9,M132:M134)</f>
        <v>36492208.286</v>
      </c>
      <c r="N135" s="138">
        <f>SUBTOTAL(9,N132:N134)</f>
        <v>23320484.593999997</v>
      </c>
    </row>
    <row r="136" spans="1:14" ht="13.5" outlineLevel="2">
      <c r="A136" s="9" t="s">
        <v>137</v>
      </c>
      <c r="B136" s="136" t="s">
        <v>1060</v>
      </c>
      <c r="C136" s="136">
        <v>10201</v>
      </c>
      <c r="D136" s="136" t="s">
        <v>637</v>
      </c>
      <c r="E136" s="137" t="s">
        <v>638</v>
      </c>
      <c r="F136" s="137" t="s">
        <v>196</v>
      </c>
      <c r="G136" s="135" t="s">
        <v>132</v>
      </c>
      <c r="H136" s="187">
        <v>10225838</v>
      </c>
      <c r="I136" s="138">
        <v>2612389.104</v>
      </c>
      <c r="J136" s="138">
        <v>1815832.082</v>
      </c>
      <c r="K136" s="138">
        <v>918653.283</v>
      </c>
      <c r="L136" s="138">
        <v>43395.168</v>
      </c>
      <c r="M136" s="138">
        <v>30004.861</v>
      </c>
      <c r="N136" s="138">
        <v>15184.352</v>
      </c>
    </row>
    <row r="137" spans="1:14" ht="13.5" outlineLevel="2">
      <c r="A137" s="9" t="s">
        <v>137</v>
      </c>
      <c r="B137" s="136" t="s">
        <v>1060</v>
      </c>
      <c r="C137" s="136">
        <v>10202</v>
      </c>
      <c r="D137" s="136" t="s">
        <v>639</v>
      </c>
      <c r="E137" s="137" t="s">
        <v>640</v>
      </c>
      <c r="F137" s="137" t="s">
        <v>196</v>
      </c>
      <c r="G137" s="135" t="s">
        <v>132</v>
      </c>
      <c r="H137" s="187">
        <v>15850048</v>
      </c>
      <c r="I137" s="138">
        <v>1414851.173</v>
      </c>
      <c r="J137" s="138" t="s">
        <v>97</v>
      </c>
      <c r="K137" s="138">
        <v>1521029.387</v>
      </c>
      <c r="L137" s="138">
        <v>23502.511</v>
      </c>
      <c r="M137" s="138" t="s">
        <v>97</v>
      </c>
      <c r="N137" s="138">
        <v>25140.982</v>
      </c>
    </row>
    <row r="138" spans="1:14" ht="13.5" outlineLevel="2">
      <c r="A138" s="9" t="s">
        <v>137</v>
      </c>
      <c r="B138" s="136" t="s">
        <v>1060</v>
      </c>
      <c r="C138" s="136">
        <v>10203</v>
      </c>
      <c r="D138" s="136" t="s">
        <v>641</v>
      </c>
      <c r="E138" s="137" t="s">
        <v>642</v>
      </c>
      <c r="F138" s="137" t="s">
        <v>196</v>
      </c>
      <c r="G138" s="135" t="s">
        <v>132</v>
      </c>
      <c r="H138" s="187">
        <v>5112919</v>
      </c>
      <c r="I138" s="138">
        <v>1106903.188</v>
      </c>
      <c r="J138" s="138" t="s">
        <v>97</v>
      </c>
      <c r="K138" s="138">
        <v>1189971.291</v>
      </c>
      <c r="L138" s="138">
        <v>18387.096</v>
      </c>
      <c r="M138" s="138" t="s">
        <v>97</v>
      </c>
      <c r="N138" s="138">
        <v>19668.947</v>
      </c>
    </row>
    <row r="139" spans="1:14" ht="13.5" outlineLevel="2">
      <c r="A139" s="9" t="s">
        <v>137</v>
      </c>
      <c r="B139" s="136" t="s">
        <v>1060</v>
      </c>
      <c r="C139" s="136">
        <v>10208</v>
      </c>
      <c r="D139" s="136" t="s">
        <v>643</v>
      </c>
      <c r="E139" s="137" t="s">
        <v>644</v>
      </c>
      <c r="F139" s="137" t="s">
        <v>196</v>
      </c>
      <c r="G139" s="135" t="s">
        <v>132</v>
      </c>
      <c r="H139" s="187">
        <v>24542010</v>
      </c>
      <c r="I139" s="138">
        <v>667462849.081</v>
      </c>
      <c r="J139" s="138" t="s">
        <v>97</v>
      </c>
      <c r="K139" s="138">
        <v>717552932.395</v>
      </c>
      <c r="L139" s="138">
        <v>11087422.742</v>
      </c>
      <c r="M139" s="138" t="s">
        <v>97</v>
      </c>
      <c r="N139" s="138">
        <v>11860379.048</v>
      </c>
    </row>
    <row r="140" spans="1:14" ht="13.5" outlineLevel="2">
      <c r="A140" s="9" t="s">
        <v>137</v>
      </c>
      <c r="B140" s="136" t="s">
        <v>1060</v>
      </c>
      <c r="C140" s="136">
        <v>10209</v>
      </c>
      <c r="D140" s="136" t="s">
        <v>12</v>
      </c>
      <c r="E140" s="137" t="s">
        <v>13</v>
      </c>
      <c r="F140" s="137" t="s">
        <v>14</v>
      </c>
      <c r="G140" s="135" t="s">
        <v>15</v>
      </c>
      <c r="H140" s="187">
        <v>7150000</v>
      </c>
      <c r="I140" s="138">
        <v>142483684.587</v>
      </c>
      <c r="J140" s="138" t="s">
        <v>97</v>
      </c>
      <c r="K140" s="138">
        <v>145085436.55</v>
      </c>
      <c r="L140" s="138">
        <v>2366838.614</v>
      </c>
      <c r="M140" s="138" t="s">
        <v>97</v>
      </c>
      <c r="N140" s="138">
        <v>2398106.389</v>
      </c>
    </row>
    <row r="141" spans="1:14" ht="13.5" outlineLevel="2">
      <c r="A141" s="9" t="s">
        <v>137</v>
      </c>
      <c r="B141" s="136" t="s">
        <v>1060</v>
      </c>
      <c r="C141" s="136">
        <v>10211</v>
      </c>
      <c r="D141" s="136" t="s">
        <v>16</v>
      </c>
      <c r="E141" s="137" t="s">
        <v>17</v>
      </c>
      <c r="F141" s="137" t="s">
        <v>625</v>
      </c>
      <c r="G141" s="135" t="s">
        <v>15</v>
      </c>
      <c r="H141" s="187">
        <v>30000000</v>
      </c>
      <c r="I141" s="138">
        <v>14323969.064</v>
      </c>
      <c r="J141" s="138" t="s">
        <v>97</v>
      </c>
      <c r="K141" s="138">
        <v>14585524.728</v>
      </c>
      <c r="L141" s="138">
        <v>237939.685</v>
      </c>
      <c r="M141" s="138" t="s">
        <v>97</v>
      </c>
      <c r="N141" s="138">
        <v>241083.053</v>
      </c>
    </row>
    <row r="142" spans="1:14" ht="13.5" outlineLevel="2">
      <c r="A142" s="9" t="s">
        <v>137</v>
      </c>
      <c r="B142" s="136" t="s">
        <v>1060</v>
      </c>
      <c r="C142" s="136">
        <v>10212</v>
      </c>
      <c r="D142" s="136" t="s">
        <v>645</v>
      </c>
      <c r="E142" s="137" t="s">
        <v>646</v>
      </c>
      <c r="F142" s="137" t="s">
        <v>196</v>
      </c>
      <c r="G142" s="135" t="s">
        <v>132</v>
      </c>
      <c r="H142" s="187">
        <v>20400546</v>
      </c>
      <c r="I142" s="138">
        <v>80047034.22</v>
      </c>
      <c r="J142" s="138" t="s">
        <v>97</v>
      </c>
      <c r="K142" s="138">
        <v>86054203.935</v>
      </c>
      <c r="L142" s="138">
        <v>1329684.954</v>
      </c>
      <c r="M142" s="138" t="s">
        <v>97</v>
      </c>
      <c r="N142" s="138">
        <v>1422383.536</v>
      </c>
    </row>
    <row r="143" spans="1:14" ht="13.5" outlineLevel="2">
      <c r="A143" s="9" t="s">
        <v>137</v>
      </c>
      <c r="B143" s="136" t="s">
        <v>1060</v>
      </c>
      <c r="C143" s="136">
        <v>10213</v>
      </c>
      <c r="D143" s="136" t="s">
        <v>647</v>
      </c>
      <c r="E143" s="137" t="s">
        <v>648</v>
      </c>
      <c r="F143" s="137" t="s">
        <v>196</v>
      </c>
      <c r="G143" s="135" t="s">
        <v>132</v>
      </c>
      <c r="H143" s="187">
        <v>4090335</v>
      </c>
      <c r="I143" s="138">
        <v>7571995.427</v>
      </c>
      <c r="J143" s="138" t="s">
        <v>97</v>
      </c>
      <c r="K143" s="138">
        <v>8140239.611</v>
      </c>
      <c r="L143" s="138">
        <v>125780.655</v>
      </c>
      <c r="M143" s="138" t="s">
        <v>97</v>
      </c>
      <c r="N143" s="138">
        <v>134549.415</v>
      </c>
    </row>
    <row r="144" spans="1:14" ht="13.5" outlineLevel="2">
      <c r="A144" s="9" t="s">
        <v>137</v>
      </c>
      <c r="B144" s="136" t="s">
        <v>1060</v>
      </c>
      <c r="C144" s="136">
        <v>10214</v>
      </c>
      <c r="D144" s="136" t="s">
        <v>650</v>
      </c>
      <c r="E144" s="137" t="s">
        <v>651</v>
      </c>
      <c r="F144" s="137" t="s">
        <v>196</v>
      </c>
      <c r="G144" s="135" t="s">
        <v>132</v>
      </c>
      <c r="H144" s="187">
        <v>1533876</v>
      </c>
      <c r="I144" s="138">
        <v>1076494.175</v>
      </c>
      <c r="J144" s="138" t="s">
        <v>97</v>
      </c>
      <c r="K144" s="138">
        <v>1157280.219</v>
      </c>
      <c r="L144" s="138">
        <v>17881.963</v>
      </c>
      <c r="M144" s="138" t="s">
        <v>97</v>
      </c>
      <c r="N144" s="138">
        <v>19128.599</v>
      </c>
    </row>
    <row r="145" spans="1:14" ht="13.5" outlineLevel="2">
      <c r="A145" s="9" t="s">
        <v>137</v>
      </c>
      <c r="B145" s="136" t="s">
        <v>1060</v>
      </c>
      <c r="C145" s="136">
        <v>10215</v>
      </c>
      <c r="D145" s="136" t="s">
        <v>652</v>
      </c>
      <c r="E145" s="137" t="s">
        <v>653</v>
      </c>
      <c r="F145" s="137" t="s">
        <v>196</v>
      </c>
      <c r="G145" s="135" t="s">
        <v>132</v>
      </c>
      <c r="H145" s="187">
        <v>6135503</v>
      </c>
      <c r="I145" s="138">
        <v>28976158.085</v>
      </c>
      <c r="J145" s="138" t="s">
        <v>97</v>
      </c>
      <c r="K145" s="138">
        <v>31150688.359</v>
      </c>
      <c r="L145" s="138">
        <v>481331.53</v>
      </c>
      <c r="M145" s="138" t="s">
        <v>97</v>
      </c>
      <c r="N145" s="138">
        <v>514887.411</v>
      </c>
    </row>
    <row r="146" spans="1:14" ht="13.5" outlineLevel="2">
      <c r="A146" s="9" t="s">
        <v>137</v>
      </c>
      <c r="B146" s="136" t="s">
        <v>1060</v>
      </c>
      <c r="C146" s="136">
        <v>10216</v>
      </c>
      <c r="D146" s="136" t="s">
        <v>654</v>
      </c>
      <c r="E146" s="137" t="s">
        <v>655</v>
      </c>
      <c r="F146" s="137" t="s">
        <v>196</v>
      </c>
      <c r="G146" s="135" t="s">
        <v>132</v>
      </c>
      <c r="H146" s="187">
        <v>10225838</v>
      </c>
      <c r="I146" s="138">
        <v>4563377.645</v>
      </c>
      <c r="J146" s="138">
        <v>3300963.138</v>
      </c>
      <c r="K146" s="138">
        <v>1451812.954</v>
      </c>
      <c r="L146" s="138">
        <v>75803.615</v>
      </c>
      <c r="M146" s="138">
        <v>54679.344</v>
      </c>
      <c r="N146" s="138">
        <v>23996.908</v>
      </c>
    </row>
    <row r="147" spans="1:14" ht="13.5" outlineLevel="2">
      <c r="A147" s="9" t="s">
        <v>137</v>
      </c>
      <c r="B147" s="136" t="s">
        <v>1060</v>
      </c>
      <c r="C147" s="136">
        <v>10218</v>
      </c>
      <c r="D147" s="136" t="s">
        <v>656</v>
      </c>
      <c r="E147" s="137" t="s">
        <v>493</v>
      </c>
      <c r="F147" s="137" t="s">
        <v>657</v>
      </c>
      <c r="G147" s="135" t="s">
        <v>132</v>
      </c>
      <c r="H147" s="187">
        <v>5000000</v>
      </c>
      <c r="I147" s="138">
        <v>376274452.401</v>
      </c>
      <c r="J147" s="138">
        <v>70028921.16</v>
      </c>
      <c r="K147" s="138">
        <v>333605632.011</v>
      </c>
      <c r="L147" s="138">
        <v>6250406.186</v>
      </c>
      <c r="M147" s="138">
        <v>1153628.051</v>
      </c>
      <c r="N147" s="138">
        <v>5514142.678</v>
      </c>
    </row>
    <row r="148" spans="1:14" ht="13.5" outlineLevel="2">
      <c r="A148" s="9" t="s">
        <v>137</v>
      </c>
      <c r="B148" s="136" t="s">
        <v>1060</v>
      </c>
      <c r="C148" s="136">
        <v>10219</v>
      </c>
      <c r="D148" s="136" t="s">
        <v>658</v>
      </c>
      <c r="E148" s="137" t="s">
        <v>1215</v>
      </c>
      <c r="F148" s="137" t="s">
        <v>659</v>
      </c>
      <c r="G148" s="135" t="s">
        <v>132</v>
      </c>
      <c r="H148" s="187">
        <v>6256459.41</v>
      </c>
      <c r="I148" s="138">
        <v>473265554.861</v>
      </c>
      <c r="J148" s="138">
        <v>23947898.502</v>
      </c>
      <c r="K148" s="138">
        <v>484288259.953</v>
      </c>
      <c r="L148" s="138">
        <v>7861554.067</v>
      </c>
      <c r="M148" s="138">
        <v>388542.41</v>
      </c>
      <c r="N148" s="138">
        <v>8004764.627</v>
      </c>
    </row>
    <row r="149" spans="1:14" ht="13.5" outlineLevel="2">
      <c r="A149" s="9" t="s">
        <v>137</v>
      </c>
      <c r="B149" s="136" t="s">
        <v>1060</v>
      </c>
      <c r="C149" s="136">
        <v>10220</v>
      </c>
      <c r="D149" s="136" t="s">
        <v>660</v>
      </c>
      <c r="E149" s="137" t="s">
        <v>661</v>
      </c>
      <c r="F149" s="137" t="s">
        <v>659</v>
      </c>
      <c r="G149" s="135" t="s">
        <v>132</v>
      </c>
      <c r="H149" s="187">
        <v>6102412.3</v>
      </c>
      <c r="I149" s="138">
        <v>451882110.424</v>
      </c>
      <c r="J149" s="138">
        <v>31617094.021</v>
      </c>
      <c r="K149" s="138">
        <v>453316550.335</v>
      </c>
      <c r="L149" s="138">
        <v>7506347.349</v>
      </c>
      <c r="M149" s="138">
        <v>520259.487</v>
      </c>
      <c r="N149" s="138">
        <v>7492835.543</v>
      </c>
    </row>
    <row r="150" spans="1:14" ht="13.5" outlineLevel="2">
      <c r="A150" s="9" t="s">
        <v>137</v>
      </c>
      <c r="B150" s="136" t="s">
        <v>1060</v>
      </c>
      <c r="C150" s="136">
        <v>10225</v>
      </c>
      <c r="D150" s="136" t="s">
        <v>677</v>
      </c>
      <c r="E150" s="137" t="s">
        <v>678</v>
      </c>
      <c r="F150" s="137" t="s">
        <v>146</v>
      </c>
      <c r="G150" s="135" t="s">
        <v>132</v>
      </c>
      <c r="H150" s="187">
        <v>2556459</v>
      </c>
      <c r="I150" s="138">
        <v>162337016.785</v>
      </c>
      <c r="J150" s="138">
        <v>88021712.302</v>
      </c>
      <c r="K150" s="138">
        <v>84946487.285</v>
      </c>
      <c r="L150" s="138">
        <v>2696628.186</v>
      </c>
      <c r="M150" s="138">
        <v>1435370.593</v>
      </c>
      <c r="N150" s="138">
        <v>1404074.17</v>
      </c>
    </row>
    <row r="151" spans="1:14" ht="13.5" outlineLevel="2">
      <c r="A151" s="9" t="s">
        <v>137</v>
      </c>
      <c r="B151" s="136" t="s">
        <v>1060</v>
      </c>
      <c r="C151" s="136">
        <v>10226</v>
      </c>
      <c r="D151" s="136" t="s">
        <v>679</v>
      </c>
      <c r="E151" s="137" t="s">
        <v>684</v>
      </c>
      <c r="F151" s="137" t="s">
        <v>282</v>
      </c>
      <c r="G151" s="135" t="s">
        <v>132</v>
      </c>
      <c r="H151" s="187">
        <v>13000000</v>
      </c>
      <c r="I151" s="138" t="s">
        <v>97</v>
      </c>
      <c r="J151" s="138">
        <v>40157528.676</v>
      </c>
      <c r="K151" s="138">
        <v>1016559628.261</v>
      </c>
      <c r="L151" s="138" t="s">
        <v>97</v>
      </c>
      <c r="M151" s="138">
        <v>661303.986</v>
      </c>
      <c r="N151" s="138">
        <v>16802638.484</v>
      </c>
    </row>
    <row r="152" spans="1:14" ht="13.5" outlineLevel="2">
      <c r="A152" s="9" t="s">
        <v>137</v>
      </c>
      <c r="B152" s="136" t="s">
        <v>1060</v>
      </c>
      <c r="C152" s="136">
        <v>10227</v>
      </c>
      <c r="D152" s="136" t="s">
        <v>682</v>
      </c>
      <c r="E152" s="137" t="s">
        <v>680</v>
      </c>
      <c r="F152" s="137" t="s">
        <v>681</v>
      </c>
      <c r="G152" s="135" t="s">
        <v>132</v>
      </c>
      <c r="H152" s="187">
        <v>7000000</v>
      </c>
      <c r="I152" s="138" t="s">
        <v>97</v>
      </c>
      <c r="J152" s="138" t="s">
        <v>97</v>
      </c>
      <c r="K152" s="138">
        <v>569247525.219</v>
      </c>
      <c r="L152" s="138" t="s">
        <v>97</v>
      </c>
      <c r="M152" s="138" t="s">
        <v>97</v>
      </c>
      <c r="N152" s="138">
        <v>9409050.004</v>
      </c>
    </row>
    <row r="153" spans="1:14" ht="13.5" outlineLevel="2">
      <c r="A153" s="9" t="s">
        <v>137</v>
      </c>
      <c r="B153" s="136" t="s">
        <v>1060</v>
      </c>
      <c r="C153" s="136">
        <v>10229</v>
      </c>
      <c r="D153" s="136" t="s">
        <v>1211</v>
      </c>
      <c r="E153" s="137" t="s">
        <v>1212</v>
      </c>
      <c r="F153" s="137" t="s">
        <v>1213</v>
      </c>
      <c r="G153" s="135" t="s">
        <v>132</v>
      </c>
      <c r="H153" s="187">
        <v>3000000</v>
      </c>
      <c r="I153" s="138" t="s">
        <v>97</v>
      </c>
      <c r="J153" s="138" t="s">
        <v>97</v>
      </c>
      <c r="K153" s="138">
        <v>243963225.094</v>
      </c>
      <c r="L153" s="138" t="s">
        <v>97</v>
      </c>
      <c r="M153" s="138" t="s">
        <v>97</v>
      </c>
      <c r="N153" s="138">
        <v>4032450.002</v>
      </c>
    </row>
    <row r="154" spans="1:14" ht="13.5" outlineLevel="2">
      <c r="A154" s="9" t="s">
        <v>137</v>
      </c>
      <c r="B154" s="136" t="s">
        <v>1060</v>
      </c>
      <c r="C154" s="136">
        <v>6533674</v>
      </c>
      <c r="D154" s="136" t="s">
        <v>685</v>
      </c>
      <c r="E154" s="137" t="s">
        <v>686</v>
      </c>
      <c r="F154" s="137" t="s">
        <v>657</v>
      </c>
      <c r="G154" s="135" t="s">
        <v>132</v>
      </c>
      <c r="H154" s="187">
        <v>14000000</v>
      </c>
      <c r="I154" s="138">
        <v>1059020339.438</v>
      </c>
      <c r="J154" s="138">
        <v>882635858.439</v>
      </c>
      <c r="K154" s="138">
        <v>232620236.264</v>
      </c>
      <c r="L154" s="138">
        <v>17591699.991</v>
      </c>
      <c r="M154" s="138">
        <v>14588717.418</v>
      </c>
      <c r="N154" s="138">
        <v>3844962.583</v>
      </c>
    </row>
    <row r="155" spans="1:14" ht="13.5" outlineLevel="2">
      <c r="A155" s="9" t="s">
        <v>137</v>
      </c>
      <c r="B155" s="136" t="s">
        <v>1060</v>
      </c>
      <c r="C155" s="136">
        <v>200565010</v>
      </c>
      <c r="D155" s="136" t="s">
        <v>683</v>
      </c>
      <c r="E155" s="137" t="s">
        <v>684</v>
      </c>
      <c r="F155" s="137" t="s">
        <v>251</v>
      </c>
      <c r="G155" s="135" t="s">
        <v>132</v>
      </c>
      <c r="H155" s="187">
        <v>6135502.57</v>
      </c>
      <c r="I155" s="138" t="s">
        <v>97</v>
      </c>
      <c r="J155" s="138" t="s">
        <v>97</v>
      </c>
      <c r="K155" s="138">
        <v>498945664.849</v>
      </c>
      <c r="L155" s="138" t="s">
        <v>97</v>
      </c>
      <c r="M155" s="138" t="s">
        <v>97</v>
      </c>
      <c r="N155" s="138">
        <v>8247035.783</v>
      </c>
    </row>
    <row r="156" spans="1:14" ht="13.5" outlineLevel="2">
      <c r="A156" s="9" t="s">
        <v>137</v>
      </c>
      <c r="B156" s="136" t="s">
        <v>1060</v>
      </c>
      <c r="C156" s="136" t="s">
        <v>662</v>
      </c>
      <c r="D156" s="136" t="s">
        <v>663</v>
      </c>
      <c r="E156" s="137" t="s">
        <v>664</v>
      </c>
      <c r="F156" s="137" t="s">
        <v>665</v>
      </c>
      <c r="G156" s="135" t="s">
        <v>132</v>
      </c>
      <c r="H156" s="187">
        <v>2000000</v>
      </c>
      <c r="I156" s="138">
        <v>151288619.92</v>
      </c>
      <c r="J156" s="138" t="s">
        <v>97</v>
      </c>
      <c r="K156" s="138">
        <v>162642150.062</v>
      </c>
      <c r="L156" s="138">
        <v>2513099.999</v>
      </c>
      <c r="M156" s="138" t="s">
        <v>97</v>
      </c>
      <c r="N156" s="138">
        <v>2688300.001</v>
      </c>
    </row>
    <row r="157" spans="1:14" ht="13.5" outlineLevel="2">
      <c r="A157" s="9" t="s">
        <v>137</v>
      </c>
      <c r="B157" s="136" t="s">
        <v>1060</v>
      </c>
      <c r="C157" s="136" t="s">
        <v>667</v>
      </c>
      <c r="D157" s="136" t="s">
        <v>668</v>
      </c>
      <c r="E157" s="137" t="s">
        <v>669</v>
      </c>
      <c r="F157" s="137" t="s">
        <v>929</v>
      </c>
      <c r="G157" s="135" t="s">
        <v>132</v>
      </c>
      <c r="H157" s="187">
        <v>1022000</v>
      </c>
      <c r="I157" s="138">
        <v>64685567.487</v>
      </c>
      <c r="J157" s="138">
        <v>22644711.885</v>
      </c>
      <c r="K157" s="138">
        <v>45875495.415</v>
      </c>
      <c r="L157" s="138">
        <v>1074511.088</v>
      </c>
      <c r="M157" s="138">
        <v>373652.532</v>
      </c>
      <c r="N157" s="138">
        <v>758272.651</v>
      </c>
    </row>
    <row r="158" spans="1:14" ht="13.5" outlineLevel="2">
      <c r="A158" s="9" t="s">
        <v>137</v>
      </c>
      <c r="B158" s="136" t="s">
        <v>1060</v>
      </c>
      <c r="C158" s="136" t="s">
        <v>671</v>
      </c>
      <c r="D158" s="136" t="s">
        <v>672</v>
      </c>
      <c r="E158" s="137" t="s">
        <v>673</v>
      </c>
      <c r="F158" s="137" t="s">
        <v>674</v>
      </c>
      <c r="G158" s="135" t="s">
        <v>132</v>
      </c>
      <c r="H158" s="187">
        <v>2661000</v>
      </c>
      <c r="I158" s="138">
        <v>196937010.852</v>
      </c>
      <c r="J158" s="138">
        <v>8975763.257</v>
      </c>
      <c r="K158" s="138">
        <v>202455403.297</v>
      </c>
      <c r="L158" s="138">
        <v>3271378.918</v>
      </c>
      <c r="M158" s="138">
        <v>147904.725</v>
      </c>
      <c r="N158" s="138">
        <v>3346370.302</v>
      </c>
    </row>
    <row r="159" spans="1:14" ht="13.5" outlineLevel="2">
      <c r="A159" s="9" t="s">
        <v>137</v>
      </c>
      <c r="B159" s="136" t="s">
        <v>1060</v>
      </c>
      <c r="C159" s="136" t="s">
        <v>675</v>
      </c>
      <c r="D159" s="136" t="s">
        <v>676</v>
      </c>
      <c r="E159" s="137" t="s">
        <v>287</v>
      </c>
      <c r="F159" s="137" t="s">
        <v>146</v>
      </c>
      <c r="G159" s="135" t="s">
        <v>132</v>
      </c>
      <c r="H159" s="187">
        <v>4600000</v>
      </c>
      <c r="I159" s="138">
        <v>310891532.88</v>
      </c>
      <c r="J159" s="138">
        <v>40317122.706</v>
      </c>
      <c r="K159" s="138">
        <v>292464008.774</v>
      </c>
      <c r="L159" s="138">
        <v>5164311.177</v>
      </c>
      <c r="M159" s="138">
        <v>663894.256</v>
      </c>
      <c r="N159" s="138">
        <v>4834115.848</v>
      </c>
    </row>
    <row r="160" spans="1:14" ht="13.5" outlineLevel="2">
      <c r="A160" s="9" t="s">
        <v>137</v>
      </c>
      <c r="B160" s="136" t="s">
        <v>1062</v>
      </c>
      <c r="C160" s="136">
        <v>200465039</v>
      </c>
      <c r="D160" s="136" t="s">
        <v>1211</v>
      </c>
      <c r="E160" s="137" t="s">
        <v>1212</v>
      </c>
      <c r="F160" s="137" t="s">
        <v>1213</v>
      </c>
      <c r="G160" s="9" t="s">
        <v>132</v>
      </c>
      <c r="H160" s="188">
        <v>4500000</v>
      </c>
      <c r="I160" s="138" t="s">
        <v>97</v>
      </c>
      <c r="J160" s="138" t="s">
        <v>97</v>
      </c>
      <c r="K160" s="138">
        <v>365944837.641</v>
      </c>
      <c r="L160" s="138" t="s">
        <v>97</v>
      </c>
      <c r="M160" s="138" t="s">
        <v>97</v>
      </c>
      <c r="N160" s="138">
        <v>6048675.002</v>
      </c>
    </row>
    <row r="161" spans="1:14" ht="13.5" outlineLevel="2">
      <c r="A161" s="9" t="s">
        <v>137</v>
      </c>
      <c r="B161" s="136" t="s">
        <v>1062</v>
      </c>
      <c r="C161" s="136" t="s">
        <v>131</v>
      </c>
      <c r="D161" s="136" t="s">
        <v>133</v>
      </c>
      <c r="E161" s="137" t="s">
        <v>134</v>
      </c>
      <c r="F161" s="137" t="s">
        <v>135</v>
      </c>
      <c r="G161" s="9" t="s">
        <v>132</v>
      </c>
      <c r="H161" s="188">
        <v>51129188.12</v>
      </c>
      <c r="I161" s="138">
        <v>3867632154.146</v>
      </c>
      <c r="J161" s="138">
        <v>355082008.93</v>
      </c>
      <c r="K161" s="138">
        <v>3808045260.271</v>
      </c>
      <c r="L161" s="138">
        <v>64246381.298</v>
      </c>
      <c r="M161" s="138">
        <v>5851607.21</v>
      </c>
      <c r="N161" s="138">
        <v>62942896.864</v>
      </c>
    </row>
    <row r="162" spans="1:14" ht="13.5" outlineLevel="2">
      <c r="A162" s="9" t="s">
        <v>137</v>
      </c>
      <c r="B162" s="136" t="s">
        <v>1062</v>
      </c>
      <c r="C162" s="136" t="s">
        <v>139</v>
      </c>
      <c r="D162" s="136" t="s">
        <v>140</v>
      </c>
      <c r="E162" s="137" t="s">
        <v>141</v>
      </c>
      <c r="F162" s="137" t="s">
        <v>142</v>
      </c>
      <c r="G162" s="9" t="s">
        <v>132</v>
      </c>
      <c r="H162" s="188">
        <v>4634793.42</v>
      </c>
      <c r="I162" s="138">
        <v>8268389.804</v>
      </c>
      <c r="J162" s="138" t="s">
        <v>97</v>
      </c>
      <c r="K162" s="138">
        <v>8888895.252</v>
      </c>
      <c r="L162" s="138">
        <v>137348.668</v>
      </c>
      <c r="M162" s="138" t="s">
        <v>97</v>
      </c>
      <c r="N162" s="138">
        <v>146923.888</v>
      </c>
    </row>
    <row r="163" spans="1:14" ht="13.5" outlineLevel="2">
      <c r="A163" s="9" t="s">
        <v>137</v>
      </c>
      <c r="B163" s="136" t="s">
        <v>1062</v>
      </c>
      <c r="C163" s="136" t="s">
        <v>143</v>
      </c>
      <c r="D163" s="136" t="s">
        <v>144</v>
      </c>
      <c r="E163" s="137" t="s">
        <v>145</v>
      </c>
      <c r="F163" s="137" t="s">
        <v>146</v>
      </c>
      <c r="G163" s="9" t="s">
        <v>132</v>
      </c>
      <c r="H163" s="188">
        <v>4787024.17</v>
      </c>
      <c r="I163" s="138">
        <v>292342699.349</v>
      </c>
      <c r="J163" s="138">
        <v>3683295.853</v>
      </c>
      <c r="K163" s="138">
        <v>310464396.204</v>
      </c>
      <c r="L163" s="138">
        <v>4856191.019</v>
      </c>
      <c r="M163" s="138">
        <v>60650.352</v>
      </c>
      <c r="N163" s="138">
        <v>5131642.912</v>
      </c>
    </row>
    <row r="164" spans="1:14" ht="13.5" outlineLevel="2">
      <c r="A164" s="9" t="s">
        <v>137</v>
      </c>
      <c r="B164" s="136" t="s">
        <v>1062</v>
      </c>
      <c r="C164" s="136" t="s">
        <v>148</v>
      </c>
      <c r="D164" s="136" t="s">
        <v>149</v>
      </c>
      <c r="E164" s="137" t="s">
        <v>150</v>
      </c>
      <c r="F164" s="137" t="s">
        <v>146</v>
      </c>
      <c r="G164" s="9" t="s">
        <v>132</v>
      </c>
      <c r="H164" s="188">
        <v>67630684.99</v>
      </c>
      <c r="I164" s="138">
        <v>2148253162.268</v>
      </c>
      <c r="J164" s="138">
        <v>1224102548.065</v>
      </c>
      <c r="K164" s="138">
        <v>1065038184.452</v>
      </c>
      <c r="L164" s="138">
        <v>35685268.476</v>
      </c>
      <c r="M164" s="138">
        <v>20077881.445</v>
      </c>
      <c r="N164" s="138">
        <v>17603936.933</v>
      </c>
    </row>
    <row r="165" spans="1:14" ht="13.5" outlineLevel="2">
      <c r="A165" s="9" t="s">
        <v>137</v>
      </c>
      <c r="B165" s="136" t="s">
        <v>1062</v>
      </c>
      <c r="C165" s="136" t="s">
        <v>151</v>
      </c>
      <c r="D165" s="136" t="s">
        <v>152</v>
      </c>
      <c r="E165" s="137" t="s">
        <v>150</v>
      </c>
      <c r="F165" s="137" t="s">
        <v>153</v>
      </c>
      <c r="G165" s="9" t="s">
        <v>132</v>
      </c>
      <c r="H165" s="188">
        <v>17752969.92</v>
      </c>
      <c r="I165" s="138">
        <v>1341412259.77</v>
      </c>
      <c r="J165" s="138" t="s">
        <v>97</v>
      </c>
      <c r="K165" s="138">
        <v>1442079213.658</v>
      </c>
      <c r="L165" s="138">
        <v>22282595.677</v>
      </c>
      <c r="M165" s="138" t="s">
        <v>97</v>
      </c>
      <c r="N165" s="138">
        <v>23836020.06</v>
      </c>
    </row>
    <row r="166" spans="1:14" ht="13.5" outlineLevel="2">
      <c r="A166" s="9" t="s">
        <v>137</v>
      </c>
      <c r="B166" s="136" t="s">
        <v>1062</v>
      </c>
      <c r="C166" s="136" t="s">
        <v>154</v>
      </c>
      <c r="D166" s="136" t="s">
        <v>155</v>
      </c>
      <c r="E166" s="137" t="s">
        <v>156</v>
      </c>
      <c r="F166" s="137" t="s">
        <v>130</v>
      </c>
      <c r="G166" s="9" t="s">
        <v>132</v>
      </c>
      <c r="H166" s="188">
        <v>10225837.62</v>
      </c>
      <c r="I166" s="138">
        <v>125754071.429</v>
      </c>
      <c r="J166" s="138">
        <v>6097609.591</v>
      </c>
      <c r="K166" s="138">
        <v>128983187.959</v>
      </c>
      <c r="L166" s="138">
        <v>2088938.064</v>
      </c>
      <c r="M166" s="138">
        <v>100289.631</v>
      </c>
      <c r="N166" s="138">
        <v>2131953.52</v>
      </c>
    </row>
    <row r="167" spans="1:14" ht="13.5" outlineLevel="1">
      <c r="A167" s="193" t="s">
        <v>1258</v>
      </c>
      <c r="B167" s="136"/>
      <c r="C167" s="136"/>
      <c r="D167" s="136"/>
      <c r="E167" s="137"/>
      <c r="F167" s="137"/>
      <c r="G167" s="9"/>
      <c r="H167" s="188"/>
      <c r="I167" s="138"/>
      <c r="J167" s="138"/>
      <c r="K167" s="138"/>
      <c r="L167" s="138">
        <f>SUBTOTAL(9,L136:L166)</f>
        <v>199034628.69600004</v>
      </c>
      <c r="M167" s="138">
        <f>SUBTOTAL(9,M136:M166)</f>
        <v>46108386.301</v>
      </c>
      <c r="N167" s="138">
        <f>SUBTOTAL(9,N136:N166)</f>
        <v>210895570.49500003</v>
      </c>
    </row>
    <row r="168" spans="1:14" ht="13.5" outlineLevel="2">
      <c r="A168" s="9" t="s">
        <v>355</v>
      </c>
      <c r="B168" s="136" t="s">
        <v>1060</v>
      </c>
      <c r="C168" s="136">
        <v>28408</v>
      </c>
      <c r="D168" s="136" t="s">
        <v>729</v>
      </c>
      <c r="E168" s="137" t="s">
        <v>730</v>
      </c>
      <c r="F168" s="137" t="s">
        <v>146</v>
      </c>
      <c r="G168" s="135" t="s">
        <v>98</v>
      </c>
      <c r="H168" s="187">
        <v>10080000</v>
      </c>
      <c r="I168" s="138">
        <v>456247146.25</v>
      </c>
      <c r="J168" s="138">
        <v>99048345.608</v>
      </c>
      <c r="K168" s="138">
        <v>359779488.2</v>
      </c>
      <c r="L168" s="138">
        <v>7578856.25</v>
      </c>
      <c r="M168" s="138">
        <v>1632087.85</v>
      </c>
      <c r="N168" s="138">
        <v>5946768.4</v>
      </c>
    </row>
    <row r="169" spans="1:14" ht="13.5" outlineLevel="2">
      <c r="A169" s="9" t="s">
        <v>355</v>
      </c>
      <c r="B169" s="136" t="s">
        <v>1060</v>
      </c>
      <c r="C169" s="136" t="s">
        <v>731</v>
      </c>
      <c r="D169" s="136" t="s">
        <v>732</v>
      </c>
      <c r="E169" s="137" t="s">
        <v>733</v>
      </c>
      <c r="F169" s="137" t="s">
        <v>734</v>
      </c>
      <c r="G169" s="135" t="s">
        <v>98</v>
      </c>
      <c r="H169" s="187">
        <v>495000</v>
      </c>
      <c r="I169" s="138">
        <v>10065440.602</v>
      </c>
      <c r="J169" s="138" t="s">
        <v>97</v>
      </c>
      <c r="K169" s="138">
        <v>10115600.605</v>
      </c>
      <c r="L169" s="138">
        <v>167200.01</v>
      </c>
      <c r="M169" s="138" t="s">
        <v>97</v>
      </c>
      <c r="N169" s="138">
        <v>167200.01</v>
      </c>
    </row>
    <row r="170" spans="1:14" ht="13.5" outlineLevel="2">
      <c r="A170" s="9" t="s">
        <v>355</v>
      </c>
      <c r="B170" s="136" t="s">
        <v>1060</v>
      </c>
      <c r="C170" s="136" t="s">
        <v>739</v>
      </c>
      <c r="D170" s="136" t="s">
        <v>740</v>
      </c>
      <c r="E170" s="137" t="s">
        <v>741</v>
      </c>
      <c r="F170" s="137" t="s">
        <v>196</v>
      </c>
      <c r="G170" s="135" t="s">
        <v>98</v>
      </c>
      <c r="H170" s="187">
        <v>454000</v>
      </c>
      <c r="I170" s="138">
        <v>26719228.2</v>
      </c>
      <c r="J170" s="138">
        <v>606253.88</v>
      </c>
      <c r="K170" s="138">
        <v>26247925</v>
      </c>
      <c r="L170" s="138">
        <v>443841</v>
      </c>
      <c r="M170" s="138">
        <v>9991</v>
      </c>
      <c r="N170" s="138">
        <v>433850</v>
      </c>
    </row>
    <row r="171" spans="1:14" ht="13.5" outlineLevel="2">
      <c r="A171" s="9" t="s">
        <v>355</v>
      </c>
      <c r="B171" s="136" t="s">
        <v>1060</v>
      </c>
      <c r="C171" s="136" t="s">
        <v>736</v>
      </c>
      <c r="D171" s="136" t="s">
        <v>737</v>
      </c>
      <c r="E171" s="137" t="s">
        <v>738</v>
      </c>
      <c r="F171" s="137" t="s">
        <v>380</v>
      </c>
      <c r="G171" s="135" t="s">
        <v>98</v>
      </c>
      <c r="H171" s="187">
        <v>515769</v>
      </c>
      <c r="I171" s="138">
        <v>5279972.236</v>
      </c>
      <c r="J171" s="138" t="s">
        <v>97</v>
      </c>
      <c r="K171" s="138">
        <v>5306284.39</v>
      </c>
      <c r="L171" s="138">
        <v>87707.18</v>
      </c>
      <c r="M171" s="138" t="s">
        <v>97</v>
      </c>
      <c r="N171" s="138">
        <v>87707.18</v>
      </c>
    </row>
    <row r="172" spans="1:14" ht="13.5" outlineLevel="2">
      <c r="A172" s="9" t="s">
        <v>355</v>
      </c>
      <c r="B172" s="136" t="s">
        <v>1060</v>
      </c>
      <c r="C172" s="136" t="s">
        <v>1176</v>
      </c>
      <c r="D172" s="136" t="s">
        <v>1177</v>
      </c>
      <c r="E172" s="137" t="s">
        <v>1178</v>
      </c>
      <c r="F172" s="137" t="s">
        <v>1179</v>
      </c>
      <c r="G172" s="135" t="s">
        <v>98</v>
      </c>
      <c r="H172" s="187">
        <v>500000</v>
      </c>
      <c r="I172" s="138">
        <v>424530.4</v>
      </c>
      <c r="J172" s="138" t="s">
        <v>97</v>
      </c>
      <c r="K172" s="138">
        <v>426646</v>
      </c>
      <c r="L172" s="138">
        <v>7052</v>
      </c>
      <c r="M172" s="138" t="s">
        <v>97</v>
      </c>
      <c r="N172" s="138">
        <v>7052</v>
      </c>
    </row>
    <row r="173" spans="1:14" ht="13.5" outlineLevel="2">
      <c r="A173" s="9" t="s">
        <v>355</v>
      </c>
      <c r="B173" s="136" t="s">
        <v>1062</v>
      </c>
      <c r="C173" s="136" t="s">
        <v>352</v>
      </c>
      <c r="D173" s="136" t="s">
        <v>353</v>
      </c>
      <c r="E173" s="137" t="s">
        <v>354</v>
      </c>
      <c r="F173" s="137" t="s">
        <v>162</v>
      </c>
      <c r="G173" s="9" t="s">
        <v>211</v>
      </c>
      <c r="H173" s="188">
        <v>5605500000</v>
      </c>
      <c r="I173" s="138">
        <v>2873777109.677</v>
      </c>
      <c r="J173" s="138">
        <v>304909807.557</v>
      </c>
      <c r="K173" s="138">
        <v>2443784087.198</v>
      </c>
      <c r="L173" s="138">
        <v>47737161.29</v>
      </c>
      <c r="M173" s="138">
        <v>4999750.882</v>
      </c>
      <c r="N173" s="138">
        <v>40393125.408</v>
      </c>
    </row>
    <row r="174" spans="1:14" ht="13.5" outlineLevel="2">
      <c r="A174" s="9" t="s">
        <v>355</v>
      </c>
      <c r="B174" s="136" t="s">
        <v>1062</v>
      </c>
      <c r="C174" s="136" t="s">
        <v>356</v>
      </c>
      <c r="D174" s="136" t="s">
        <v>357</v>
      </c>
      <c r="E174" s="137" t="s">
        <v>358</v>
      </c>
      <c r="F174" s="137" t="s">
        <v>251</v>
      </c>
      <c r="G174" s="9" t="s">
        <v>98</v>
      </c>
      <c r="H174" s="188">
        <v>24400000</v>
      </c>
      <c r="I174" s="138">
        <v>1461535600</v>
      </c>
      <c r="J174" s="138" t="s">
        <v>97</v>
      </c>
      <c r="K174" s="138">
        <v>1468819000</v>
      </c>
      <c r="L174" s="138">
        <v>24278000</v>
      </c>
      <c r="M174" s="138" t="s">
        <v>97</v>
      </c>
      <c r="N174" s="138">
        <v>24278000</v>
      </c>
    </row>
    <row r="175" spans="1:14" ht="13.5" outlineLevel="2">
      <c r="A175" s="9" t="s">
        <v>355</v>
      </c>
      <c r="B175" s="136" t="s">
        <v>1062</v>
      </c>
      <c r="C175" s="136" t="s">
        <v>359</v>
      </c>
      <c r="D175" s="136" t="s">
        <v>360</v>
      </c>
      <c r="E175" s="137" t="s">
        <v>361</v>
      </c>
      <c r="F175" s="137" t="s">
        <v>196</v>
      </c>
      <c r="G175" s="9" t="s">
        <v>211</v>
      </c>
      <c r="H175" s="188">
        <v>13107500000</v>
      </c>
      <c r="I175" s="138">
        <v>4790965768.635</v>
      </c>
      <c r="J175" s="138">
        <v>2811679804.336</v>
      </c>
      <c r="K175" s="138">
        <v>1851001651.225</v>
      </c>
      <c r="L175" s="138">
        <v>79584148.981</v>
      </c>
      <c r="M175" s="138">
        <v>46361734.285</v>
      </c>
      <c r="N175" s="138">
        <v>30595068.615</v>
      </c>
    </row>
    <row r="176" spans="1:14" ht="13.5" outlineLevel="2">
      <c r="A176" s="9" t="s">
        <v>355</v>
      </c>
      <c r="B176" s="136" t="s">
        <v>1062</v>
      </c>
      <c r="C176" s="136" t="s">
        <v>362</v>
      </c>
      <c r="D176" s="136" t="s">
        <v>363</v>
      </c>
      <c r="E176" s="137" t="s">
        <v>364</v>
      </c>
      <c r="F176" s="137" t="s">
        <v>162</v>
      </c>
      <c r="G176" s="9" t="s">
        <v>98</v>
      </c>
      <c r="H176" s="188">
        <v>100000000</v>
      </c>
      <c r="I176" s="138">
        <v>5101950000</v>
      </c>
      <c r="J176" s="138" t="s">
        <v>97</v>
      </c>
      <c r="K176" s="138">
        <v>5127375000</v>
      </c>
      <c r="L176" s="138">
        <v>84750000</v>
      </c>
      <c r="M176" s="138" t="s">
        <v>97</v>
      </c>
      <c r="N176" s="138">
        <v>84750000</v>
      </c>
    </row>
    <row r="177" spans="1:14" ht="13.5" outlineLevel="2">
      <c r="A177" s="9" t="s">
        <v>355</v>
      </c>
      <c r="B177" s="136" t="s">
        <v>1062</v>
      </c>
      <c r="C177" s="136" t="s">
        <v>365</v>
      </c>
      <c r="D177" s="136" t="s">
        <v>1064</v>
      </c>
      <c r="E177" s="137" t="s">
        <v>366</v>
      </c>
      <c r="F177" s="137" t="s">
        <v>162</v>
      </c>
      <c r="G177" s="9" t="s">
        <v>98</v>
      </c>
      <c r="H177" s="188">
        <v>65000000</v>
      </c>
      <c r="I177" s="138">
        <v>3903217500</v>
      </c>
      <c r="J177" s="138">
        <v>396435000</v>
      </c>
      <c r="K177" s="138">
        <v>3529418750</v>
      </c>
      <c r="L177" s="138">
        <v>64837500</v>
      </c>
      <c r="M177" s="138">
        <v>6500000</v>
      </c>
      <c r="N177" s="138">
        <v>58337500</v>
      </c>
    </row>
    <row r="178" spans="1:14" ht="13.5" outlineLevel="2">
      <c r="A178" s="9" t="s">
        <v>355</v>
      </c>
      <c r="B178" s="136" t="s">
        <v>1062</v>
      </c>
      <c r="C178" s="136" t="s">
        <v>367</v>
      </c>
      <c r="D178" s="136" t="s">
        <v>368</v>
      </c>
      <c r="E178" s="137" t="s">
        <v>369</v>
      </c>
      <c r="F178" s="137" t="s">
        <v>282</v>
      </c>
      <c r="G178" s="9" t="s">
        <v>98</v>
      </c>
      <c r="H178" s="188">
        <v>50000000</v>
      </c>
      <c r="I178" s="138">
        <v>3002475000</v>
      </c>
      <c r="J178" s="138">
        <v>271432550</v>
      </c>
      <c r="K178" s="138">
        <v>2745187500</v>
      </c>
      <c r="L178" s="138">
        <v>49875000</v>
      </c>
      <c r="M178" s="138">
        <v>4500000</v>
      </c>
      <c r="N178" s="138">
        <v>45375000</v>
      </c>
    </row>
    <row r="179" spans="1:14" ht="13.5" outlineLevel="2">
      <c r="A179" s="9" t="s">
        <v>355</v>
      </c>
      <c r="B179" s="136" t="s">
        <v>1062</v>
      </c>
      <c r="C179" s="136" t="s">
        <v>1306</v>
      </c>
      <c r="D179" s="136" t="s">
        <v>1307</v>
      </c>
      <c r="E179" s="137" t="s">
        <v>1308</v>
      </c>
      <c r="F179" s="137" t="s">
        <v>146</v>
      </c>
      <c r="G179" s="9" t="s">
        <v>98</v>
      </c>
      <c r="H179" s="188">
        <v>100000000</v>
      </c>
      <c r="I179" s="138" t="s">
        <v>97</v>
      </c>
      <c r="J179" s="138">
        <v>6061000000</v>
      </c>
      <c r="K179" s="138" t="s">
        <v>97</v>
      </c>
      <c r="L179" s="138" t="s">
        <v>97</v>
      </c>
      <c r="M179" s="138">
        <v>100000000</v>
      </c>
      <c r="N179" s="138" t="s">
        <v>97</v>
      </c>
    </row>
    <row r="180" spans="1:14" ht="13.5" outlineLevel="1">
      <c r="A180" s="193" t="s">
        <v>1259</v>
      </c>
      <c r="B180" s="136"/>
      <c r="C180" s="136"/>
      <c r="D180" s="136"/>
      <c r="E180" s="137"/>
      <c r="F180" s="137"/>
      <c r="G180" s="9"/>
      <c r="H180" s="188"/>
      <c r="I180" s="138"/>
      <c r="J180" s="138"/>
      <c r="K180" s="138"/>
      <c r="L180" s="138">
        <f>SUBTOTAL(9,L168:L179)</f>
        <v>359346466.71099997</v>
      </c>
      <c r="M180" s="138">
        <f>SUBTOTAL(9,M168:M179)</f>
        <v>164003564.017</v>
      </c>
      <c r="N180" s="138">
        <f>SUBTOTAL(9,N168:N179)</f>
        <v>290371271.613</v>
      </c>
    </row>
    <row r="181" spans="1:14" ht="13.5" outlineLevel="2">
      <c r="A181" s="9" t="s">
        <v>370</v>
      </c>
      <c r="B181" s="136" t="s">
        <v>1060</v>
      </c>
      <c r="C181" s="136">
        <v>26552</v>
      </c>
      <c r="D181" s="136" t="s">
        <v>1221</v>
      </c>
      <c r="E181" s="137" t="s">
        <v>1222</v>
      </c>
      <c r="F181" s="137" t="s">
        <v>801</v>
      </c>
      <c r="G181" s="135" t="s">
        <v>98</v>
      </c>
      <c r="H181" s="187">
        <v>758900</v>
      </c>
      <c r="I181" s="138">
        <v>19036263.4</v>
      </c>
      <c r="J181" s="138" t="s">
        <v>97</v>
      </c>
      <c r="K181" s="138">
        <v>19131128.5</v>
      </c>
      <c r="L181" s="138">
        <v>316217</v>
      </c>
      <c r="M181" s="138" t="s">
        <v>97</v>
      </c>
      <c r="N181" s="138">
        <v>316217</v>
      </c>
    </row>
    <row r="182" spans="1:14" ht="13.5" outlineLevel="2">
      <c r="A182" s="9" t="s">
        <v>370</v>
      </c>
      <c r="B182" s="136" t="s">
        <v>1060</v>
      </c>
      <c r="C182" s="136" t="s">
        <v>742</v>
      </c>
      <c r="D182" s="136" t="s">
        <v>411</v>
      </c>
      <c r="E182" s="137" t="s">
        <v>409</v>
      </c>
      <c r="F182" s="137" t="s">
        <v>196</v>
      </c>
      <c r="G182" s="135" t="s">
        <v>157</v>
      </c>
      <c r="H182" s="187">
        <v>6700000</v>
      </c>
      <c r="I182" s="138">
        <v>248636943.214</v>
      </c>
      <c r="J182" s="138">
        <v>206836721.362</v>
      </c>
      <c r="K182" s="138">
        <v>48976653.662</v>
      </c>
      <c r="L182" s="138">
        <v>4130181.781</v>
      </c>
      <c r="M182" s="138">
        <v>3409563.876</v>
      </c>
      <c r="N182" s="138">
        <v>809531.465</v>
      </c>
    </row>
    <row r="183" spans="1:14" ht="13.5" outlineLevel="2">
      <c r="A183" s="9" t="s">
        <v>370</v>
      </c>
      <c r="B183" s="136" t="s">
        <v>1060</v>
      </c>
      <c r="C183" s="136" t="s">
        <v>743</v>
      </c>
      <c r="D183" s="136" t="s">
        <v>744</v>
      </c>
      <c r="E183" s="137" t="s">
        <v>745</v>
      </c>
      <c r="F183" s="137" t="s">
        <v>1223</v>
      </c>
      <c r="G183" s="135" t="s">
        <v>98</v>
      </c>
      <c r="H183" s="187">
        <v>340000</v>
      </c>
      <c r="I183" s="138">
        <v>13334466.152</v>
      </c>
      <c r="J183" s="138">
        <v>53075.161</v>
      </c>
      <c r="K183" s="138">
        <v>13347925.03</v>
      </c>
      <c r="L183" s="138">
        <v>221502.76</v>
      </c>
      <c r="M183" s="138">
        <v>875.9</v>
      </c>
      <c r="N183" s="138">
        <v>220626.86</v>
      </c>
    </row>
    <row r="184" spans="1:14" ht="13.5" outlineLevel="2">
      <c r="A184" s="9" t="s">
        <v>370</v>
      </c>
      <c r="B184" s="136" t="s">
        <v>1060</v>
      </c>
      <c r="C184" s="136" t="s">
        <v>1049</v>
      </c>
      <c r="D184" s="136" t="s">
        <v>1050</v>
      </c>
      <c r="E184" s="137" t="s">
        <v>409</v>
      </c>
      <c r="F184" s="137" t="s">
        <v>196</v>
      </c>
      <c r="G184" s="135" t="s">
        <v>576</v>
      </c>
      <c r="H184" s="187">
        <v>686000</v>
      </c>
      <c r="I184" s="138">
        <v>68869297.592</v>
      </c>
      <c r="J184" s="138">
        <v>22547589.303</v>
      </c>
      <c r="K184" s="138">
        <v>52580716.441</v>
      </c>
      <c r="L184" s="138">
        <v>1144008.266</v>
      </c>
      <c r="M184" s="138">
        <v>372085.154</v>
      </c>
      <c r="N184" s="138">
        <v>869102.751</v>
      </c>
    </row>
    <row r="185" spans="1:14" ht="13.5" outlineLevel="2">
      <c r="A185" s="9" t="s">
        <v>370</v>
      </c>
      <c r="B185" s="136" t="s">
        <v>1060</v>
      </c>
      <c r="C185" s="136" t="s">
        <v>746</v>
      </c>
      <c r="D185" s="136" t="s">
        <v>747</v>
      </c>
      <c r="E185" s="137" t="s">
        <v>748</v>
      </c>
      <c r="F185" s="137" t="s">
        <v>116</v>
      </c>
      <c r="G185" s="135" t="s">
        <v>98</v>
      </c>
      <c r="H185" s="187">
        <v>450000</v>
      </c>
      <c r="I185" s="138">
        <v>26914284.628</v>
      </c>
      <c r="J185" s="138" t="s">
        <v>97</v>
      </c>
      <c r="K185" s="138">
        <v>27048408.97</v>
      </c>
      <c r="L185" s="138">
        <v>447081.14</v>
      </c>
      <c r="M185" s="138" t="s">
        <v>97</v>
      </c>
      <c r="N185" s="138">
        <v>447081.14</v>
      </c>
    </row>
    <row r="186" spans="1:14" ht="13.5" outlineLevel="2">
      <c r="A186" s="9" t="s">
        <v>370</v>
      </c>
      <c r="B186" s="136" t="s">
        <v>1060</v>
      </c>
      <c r="C186" s="136" t="s">
        <v>749</v>
      </c>
      <c r="D186" s="136" t="s">
        <v>750</v>
      </c>
      <c r="E186" s="137" t="s">
        <v>751</v>
      </c>
      <c r="F186" s="137" t="s">
        <v>587</v>
      </c>
      <c r="G186" s="135" t="s">
        <v>98</v>
      </c>
      <c r="H186" s="187">
        <v>950000</v>
      </c>
      <c r="I186" s="138">
        <v>57190000</v>
      </c>
      <c r="J186" s="138" t="s">
        <v>97</v>
      </c>
      <c r="K186" s="138">
        <v>57475000</v>
      </c>
      <c r="L186" s="138">
        <v>950000</v>
      </c>
      <c r="M186" s="138" t="s">
        <v>97</v>
      </c>
      <c r="N186" s="138">
        <v>950000</v>
      </c>
    </row>
    <row r="187" spans="1:14" ht="13.5" outlineLevel="2">
      <c r="A187" s="9" t="s">
        <v>370</v>
      </c>
      <c r="B187" s="136" t="s">
        <v>1060</v>
      </c>
      <c r="C187" s="136" t="s">
        <v>752</v>
      </c>
      <c r="D187" s="136" t="s">
        <v>753</v>
      </c>
      <c r="E187" s="137" t="s">
        <v>754</v>
      </c>
      <c r="F187" s="137" t="s">
        <v>755</v>
      </c>
      <c r="G187" s="135" t="s">
        <v>98</v>
      </c>
      <c r="H187" s="187">
        <v>706500</v>
      </c>
      <c r="I187" s="138">
        <v>35862893.626</v>
      </c>
      <c r="J187" s="138">
        <v>11406551.139</v>
      </c>
      <c r="K187" s="138">
        <v>24662501.93</v>
      </c>
      <c r="L187" s="138">
        <v>595729.13</v>
      </c>
      <c r="M187" s="138">
        <v>188084.47</v>
      </c>
      <c r="N187" s="138">
        <v>407644.66</v>
      </c>
    </row>
    <row r="188" spans="1:14" ht="13.5" outlineLevel="2">
      <c r="A188" s="9" t="s">
        <v>370</v>
      </c>
      <c r="B188" s="136" t="s">
        <v>1060</v>
      </c>
      <c r="C188" s="136" t="s">
        <v>19</v>
      </c>
      <c r="D188" s="136" t="s">
        <v>20</v>
      </c>
      <c r="E188" s="137" t="s">
        <v>21</v>
      </c>
      <c r="F188" s="137" t="s">
        <v>22</v>
      </c>
      <c r="G188" s="135" t="s">
        <v>98</v>
      </c>
      <c r="H188" s="187">
        <v>1138350</v>
      </c>
      <c r="I188" s="138">
        <v>48004628.014</v>
      </c>
      <c r="J188" s="138">
        <v>11495327.823</v>
      </c>
      <c r="K188" s="138">
        <v>36761592.615</v>
      </c>
      <c r="L188" s="138">
        <v>797419.07</v>
      </c>
      <c r="M188" s="138">
        <v>189789.44</v>
      </c>
      <c r="N188" s="138">
        <v>607629.63</v>
      </c>
    </row>
    <row r="189" spans="1:14" ht="13.5" outlineLevel="2">
      <c r="A189" s="9" t="s">
        <v>370</v>
      </c>
      <c r="B189" s="136" t="s">
        <v>1060</v>
      </c>
      <c r="C189" s="136" t="s">
        <v>1329</v>
      </c>
      <c r="D189" s="136" t="s">
        <v>1330</v>
      </c>
      <c r="E189" s="137" t="s">
        <v>1331</v>
      </c>
      <c r="F189" s="137" t="s">
        <v>759</v>
      </c>
      <c r="G189" s="135" t="s">
        <v>98</v>
      </c>
      <c r="H189" s="187">
        <v>1684040</v>
      </c>
      <c r="I189" s="138" t="s">
        <v>97</v>
      </c>
      <c r="J189" s="138">
        <v>14731149.84</v>
      </c>
      <c r="K189" s="138">
        <v>87184856</v>
      </c>
      <c r="L189" s="138" t="s">
        <v>97</v>
      </c>
      <c r="M189" s="138">
        <v>242968</v>
      </c>
      <c r="N189" s="138">
        <v>1441072</v>
      </c>
    </row>
    <row r="190" spans="1:14" ht="13.5" outlineLevel="2">
      <c r="A190" s="9" t="s">
        <v>370</v>
      </c>
      <c r="B190" s="136" t="s">
        <v>1062</v>
      </c>
      <c r="C190" s="136" t="s">
        <v>28</v>
      </c>
      <c r="D190" s="136" t="s">
        <v>29</v>
      </c>
      <c r="E190" s="137" t="s">
        <v>30</v>
      </c>
      <c r="F190" s="137" t="s">
        <v>371</v>
      </c>
      <c r="G190" s="9" t="s">
        <v>157</v>
      </c>
      <c r="H190" s="188">
        <v>19934083.09</v>
      </c>
      <c r="I190" s="138">
        <v>530591842.588</v>
      </c>
      <c r="J190" s="138" t="s">
        <v>97</v>
      </c>
      <c r="K190" s="138">
        <v>549044762.504</v>
      </c>
      <c r="L190" s="138">
        <v>8813817.983</v>
      </c>
      <c r="M190" s="138" t="s">
        <v>97</v>
      </c>
      <c r="N190" s="138">
        <v>9075120.041</v>
      </c>
    </row>
    <row r="191" spans="1:14" ht="13.5" outlineLevel="2">
      <c r="A191" s="9" t="s">
        <v>370</v>
      </c>
      <c r="B191" s="136" t="s">
        <v>1062</v>
      </c>
      <c r="C191" s="136" t="s">
        <v>25</v>
      </c>
      <c r="D191" s="136" t="s">
        <v>26</v>
      </c>
      <c r="E191" s="137" t="s">
        <v>27</v>
      </c>
      <c r="F191" s="137" t="s">
        <v>372</v>
      </c>
      <c r="G191" s="9" t="s">
        <v>157</v>
      </c>
      <c r="H191" s="188">
        <v>61629223.92</v>
      </c>
      <c r="I191" s="138">
        <v>1943983074.718</v>
      </c>
      <c r="J191" s="138" t="s">
        <v>97</v>
      </c>
      <c r="K191" s="138">
        <v>2011590906.421</v>
      </c>
      <c r="L191" s="138">
        <v>32292077.653</v>
      </c>
      <c r="M191" s="138" t="s">
        <v>97</v>
      </c>
      <c r="N191" s="138">
        <v>33249436.47</v>
      </c>
    </row>
    <row r="192" spans="1:14" ht="13.5" outlineLevel="2">
      <c r="A192" s="9" t="s">
        <v>370</v>
      </c>
      <c r="B192" s="136" t="s">
        <v>1062</v>
      </c>
      <c r="C192" s="136" t="s">
        <v>373</v>
      </c>
      <c r="D192" s="136" t="s">
        <v>374</v>
      </c>
      <c r="E192" s="137" t="s">
        <v>375</v>
      </c>
      <c r="F192" s="137" t="s">
        <v>376</v>
      </c>
      <c r="G192" s="9" t="s">
        <v>157</v>
      </c>
      <c r="H192" s="188">
        <v>12735856.59</v>
      </c>
      <c r="I192" s="138">
        <v>324248089.592</v>
      </c>
      <c r="J192" s="138" t="s">
        <v>97</v>
      </c>
      <c r="K192" s="138">
        <v>335524787.705</v>
      </c>
      <c r="L192" s="138">
        <v>5386180.89</v>
      </c>
      <c r="M192" s="138" t="s">
        <v>97</v>
      </c>
      <c r="N192" s="138">
        <v>5545864.26</v>
      </c>
    </row>
    <row r="193" spans="1:14" ht="13.5" outlineLevel="2">
      <c r="A193" s="9" t="s">
        <v>370</v>
      </c>
      <c r="B193" s="136" t="s">
        <v>1062</v>
      </c>
      <c r="C193" s="136" t="s">
        <v>377</v>
      </c>
      <c r="D193" s="136" t="s">
        <v>378</v>
      </c>
      <c r="E193" s="137" t="s">
        <v>379</v>
      </c>
      <c r="F193" s="137" t="s">
        <v>380</v>
      </c>
      <c r="G193" s="9" t="s">
        <v>157</v>
      </c>
      <c r="H193" s="188">
        <v>198392845</v>
      </c>
      <c r="I193" s="138">
        <v>18331600.454</v>
      </c>
      <c r="J193" s="138" t="s">
        <v>97</v>
      </c>
      <c r="K193" s="138">
        <v>18969136.745</v>
      </c>
      <c r="L193" s="138">
        <v>304511.635</v>
      </c>
      <c r="M193" s="138" t="s">
        <v>97</v>
      </c>
      <c r="N193" s="138">
        <v>313539.45</v>
      </c>
    </row>
    <row r="194" spans="1:14" ht="13.5" outlineLevel="2">
      <c r="A194" s="9" t="s">
        <v>370</v>
      </c>
      <c r="B194" s="136" t="s">
        <v>1062</v>
      </c>
      <c r="C194" s="136" t="s">
        <v>381</v>
      </c>
      <c r="D194" s="136" t="s">
        <v>382</v>
      </c>
      <c r="E194" s="137" t="s">
        <v>383</v>
      </c>
      <c r="F194" s="137" t="s">
        <v>153</v>
      </c>
      <c r="G194" s="9" t="s">
        <v>157</v>
      </c>
      <c r="H194" s="188">
        <v>66500000</v>
      </c>
      <c r="I194" s="138">
        <v>67977.934</v>
      </c>
      <c r="J194" s="138" t="s">
        <v>97</v>
      </c>
      <c r="K194" s="138">
        <v>70342.07</v>
      </c>
      <c r="L194" s="138">
        <v>1129.202</v>
      </c>
      <c r="M194" s="138" t="s">
        <v>97</v>
      </c>
      <c r="N194" s="138">
        <v>1162.679</v>
      </c>
    </row>
    <row r="195" spans="1:14" ht="13.5" outlineLevel="2">
      <c r="A195" s="9" t="s">
        <v>370</v>
      </c>
      <c r="B195" s="136" t="s">
        <v>1062</v>
      </c>
      <c r="C195" s="136" t="s">
        <v>384</v>
      </c>
      <c r="D195" s="136" t="s">
        <v>385</v>
      </c>
      <c r="E195" s="137" t="s">
        <v>386</v>
      </c>
      <c r="F195" s="137" t="s">
        <v>387</v>
      </c>
      <c r="G195" s="9" t="s">
        <v>157</v>
      </c>
      <c r="H195" s="188">
        <v>2300000</v>
      </c>
      <c r="I195" s="138">
        <v>8720081.859</v>
      </c>
      <c r="J195" s="138" t="s">
        <v>97</v>
      </c>
      <c r="K195" s="138">
        <v>9023348.814</v>
      </c>
      <c r="L195" s="138">
        <v>144851.858</v>
      </c>
      <c r="M195" s="138" t="s">
        <v>97</v>
      </c>
      <c r="N195" s="138">
        <v>149146.261</v>
      </c>
    </row>
    <row r="196" spans="1:14" ht="13.5" outlineLevel="2">
      <c r="A196" s="9" t="s">
        <v>370</v>
      </c>
      <c r="B196" s="136" t="s">
        <v>1062</v>
      </c>
      <c r="C196" s="136" t="s">
        <v>389</v>
      </c>
      <c r="D196" s="136" t="s">
        <v>390</v>
      </c>
      <c r="E196" s="137" t="s">
        <v>364</v>
      </c>
      <c r="F196" s="137" t="s">
        <v>146</v>
      </c>
      <c r="G196" s="9" t="s">
        <v>157</v>
      </c>
      <c r="H196" s="188">
        <v>6900000</v>
      </c>
      <c r="I196" s="138">
        <v>610596138.807</v>
      </c>
      <c r="J196" s="138">
        <v>268047999.631</v>
      </c>
      <c r="K196" s="138">
        <v>365998525.722</v>
      </c>
      <c r="L196" s="138">
        <v>10142793.003</v>
      </c>
      <c r="M196" s="138">
        <v>4399999.994</v>
      </c>
      <c r="N196" s="138">
        <v>6049562.409</v>
      </c>
    </row>
    <row r="197" spans="1:14" ht="13.5" outlineLevel="2">
      <c r="A197" s="9" t="s">
        <v>370</v>
      </c>
      <c r="B197" s="136" t="s">
        <v>1062</v>
      </c>
      <c r="C197" s="136" t="s">
        <v>392</v>
      </c>
      <c r="D197" s="136" t="s">
        <v>393</v>
      </c>
      <c r="E197" s="137" t="s">
        <v>394</v>
      </c>
      <c r="F197" s="137" t="s">
        <v>204</v>
      </c>
      <c r="G197" s="9" t="s">
        <v>157</v>
      </c>
      <c r="H197" s="188">
        <v>14250000</v>
      </c>
      <c r="I197" s="138">
        <v>339204200.436</v>
      </c>
      <c r="J197" s="138">
        <v>333190355.214</v>
      </c>
      <c r="K197" s="138">
        <v>16354895.671</v>
      </c>
      <c r="L197" s="138">
        <v>5634621.27</v>
      </c>
      <c r="M197" s="138">
        <v>5487785.939</v>
      </c>
      <c r="N197" s="138">
        <v>270328.854</v>
      </c>
    </row>
    <row r="198" spans="1:14" ht="13.5" outlineLevel="2">
      <c r="A198" s="9" t="s">
        <v>370</v>
      </c>
      <c r="B198" s="136" t="s">
        <v>1062</v>
      </c>
      <c r="C198" s="136" t="s">
        <v>395</v>
      </c>
      <c r="D198" s="136" t="s">
        <v>396</v>
      </c>
      <c r="E198" s="137" t="s">
        <v>397</v>
      </c>
      <c r="F198" s="137" t="s">
        <v>146</v>
      </c>
      <c r="G198" s="9" t="s">
        <v>157</v>
      </c>
      <c r="H198" s="188">
        <v>21300000</v>
      </c>
      <c r="I198" s="138">
        <v>774307821.614</v>
      </c>
      <c r="J198" s="138">
        <v>195697961.588</v>
      </c>
      <c r="K198" s="138">
        <v>608563001.923</v>
      </c>
      <c r="L198" s="138">
        <v>12862256.173</v>
      </c>
      <c r="M198" s="138">
        <v>3229356.34</v>
      </c>
      <c r="N198" s="138">
        <v>10058892.594</v>
      </c>
    </row>
    <row r="199" spans="1:14" ht="13.5" outlineLevel="2">
      <c r="A199" s="9" t="s">
        <v>370</v>
      </c>
      <c r="B199" s="136" t="s">
        <v>1062</v>
      </c>
      <c r="C199" s="136" t="s">
        <v>398</v>
      </c>
      <c r="D199" s="136" t="s">
        <v>399</v>
      </c>
      <c r="E199" s="137" t="s">
        <v>364</v>
      </c>
      <c r="F199" s="137" t="s">
        <v>146</v>
      </c>
      <c r="G199" s="9" t="s">
        <v>157</v>
      </c>
      <c r="H199" s="188">
        <v>20700000</v>
      </c>
      <c r="I199" s="138">
        <v>1552329479.202</v>
      </c>
      <c r="J199" s="138">
        <v>11946923.01</v>
      </c>
      <c r="K199" s="138">
        <v>1594481147.674</v>
      </c>
      <c r="L199" s="138">
        <v>25786203.973</v>
      </c>
      <c r="M199" s="138">
        <v>196997.66</v>
      </c>
      <c r="N199" s="138">
        <v>26355060.292</v>
      </c>
    </row>
    <row r="200" spans="1:14" ht="13.5" outlineLevel="2">
      <c r="A200" s="9" t="s">
        <v>370</v>
      </c>
      <c r="B200" s="136" t="s">
        <v>1062</v>
      </c>
      <c r="C200" s="136" t="s">
        <v>400</v>
      </c>
      <c r="D200" s="136" t="s">
        <v>401</v>
      </c>
      <c r="E200" s="137" t="s">
        <v>402</v>
      </c>
      <c r="F200" s="137" t="s">
        <v>204</v>
      </c>
      <c r="G200" s="9" t="s">
        <v>157</v>
      </c>
      <c r="H200" s="188">
        <v>16100000</v>
      </c>
      <c r="I200" s="138">
        <v>762900700.831</v>
      </c>
      <c r="J200" s="138">
        <v>111275955.182</v>
      </c>
      <c r="K200" s="138">
        <v>677583783.029</v>
      </c>
      <c r="L200" s="138">
        <v>12672769.117</v>
      </c>
      <c r="M200" s="138">
        <v>1834925.538</v>
      </c>
      <c r="N200" s="138">
        <v>11199731.951</v>
      </c>
    </row>
    <row r="201" spans="1:14" ht="13.5" outlineLevel="2">
      <c r="A201" s="9" t="s">
        <v>370</v>
      </c>
      <c r="B201" s="136" t="s">
        <v>1062</v>
      </c>
      <c r="C201" s="136" t="s">
        <v>404</v>
      </c>
      <c r="D201" s="136" t="s">
        <v>405</v>
      </c>
      <c r="E201" s="137" t="s">
        <v>406</v>
      </c>
      <c r="F201" s="137" t="s">
        <v>387</v>
      </c>
      <c r="G201" s="9" t="s">
        <v>157</v>
      </c>
      <c r="H201" s="188">
        <v>14700000</v>
      </c>
      <c r="I201" s="138">
        <v>8411683.908</v>
      </c>
      <c r="J201" s="138" t="s">
        <v>97</v>
      </c>
      <c r="K201" s="138">
        <v>8704225.401</v>
      </c>
      <c r="L201" s="138">
        <v>139728.969</v>
      </c>
      <c r="M201" s="138" t="s">
        <v>97</v>
      </c>
      <c r="N201" s="138">
        <v>143871.494</v>
      </c>
    </row>
    <row r="202" spans="1:14" ht="13.5" outlineLevel="2">
      <c r="A202" s="9" t="s">
        <v>370</v>
      </c>
      <c r="B202" s="136" t="s">
        <v>1062</v>
      </c>
      <c r="C202" s="136" t="s">
        <v>407</v>
      </c>
      <c r="D202" s="136" t="s">
        <v>408</v>
      </c>
      <c r="E202" s="137" t="s">
        <v>409</v>
      </c>
      <c r="F202" s="137" t="s">
        <v>204</v>
      </c>
      <c r="G202" s="9" t="s">
        <v>157</v>
      </c>
      <c r="H202" s="188">
        <v>2700000</v>
      </c>
      <c r="I202" s="138">
        <v>192501668.613</v>
      </c>
      <c r="J202" s="138">
        <v>38737340.898</v>
      </c>
      <c r="K202" s="138">
        <v>160461501.351</v>
      </c>
      <c r="L202" s="138">
        <v>3197702.136</v>
      </c>
      <c r="M202" s="138">
        <v>637701.813</v>
      </c>
      <c r="N202" s="138">
        <v>2652256.221</v>
      </c>
    </row>
    <row r="203" spans="1:14" ht="13.5" outlineLevel="2">
      <c r="A203" s="9" t="s">
        <v>370</v>
      </c>
      <c r="B203" s="136" t="s">
        <v>1062</v>
      </c>
      <c r="C203" s="136" t="s">
        <v>410</v>
      </c>
      <c r="D203" s="136" t="s">
        <v>411</v>
      </c>
      <c r="E203" s="137" t="s">
        <v>409</v>
      </c>
      <c r="F203" s="137" t="s">
        <v>196</v>
      </c>
      <c r="G203" s="9" t="s">
        <v>157</v>
      </c>
      <c r="H203" s="188">
        <v>20200000</v>
      </c>
      <c r="I203" s="138">
        <v>1370741997.995</v>
      </c>
      <c r="J203" s="138">
        <v>298917205.869</v>
      </c>
      <c r="K203" s="138">
        <v>1123805028.3</v>
      </c>
      <c r="L203" s="138">
        <v>22769800.631</v>
      </c>
      <c r="M203" s="138">
        <v>4934275.917</v>
      </c>
      <c r="N203" s="138">
        <v>18575289.724</v>
      </c>
    </row>
    <row r="204" spans="1:14" ht="13.5" outlineLevel="2">
      <c r="A204" s="9" t="s">
        <v>370</v>
      </c>
      <c r="B204" s="136" t="s">
        <v>1062</v>
      </c>
      <c r="C204" s="136" t="s">
        <v>412</v>
      </c>
      <c r="D204" s="136" t="s">
        <v>413</v>
      </c>
      <c r="E204" s="137" t="s">
        <v>364</v>
      </c>
      <c r="F204" s="137" t="s">
        <v>414</v>
      </c>
      <c r="G204" s="9" t="s">
        <v>157</v>
      </c>
      <c r="H204" s="188">
        <v>68900000</v>
      </c>
      <c r="I204" s="138">
        <v>5484319289.905</v>
      </c>
      <c r="J204" s="138">
        <v>5536401615.902</v>
      </c>
      <c r="K204" s="138" t="s">
        <v>97</v>
      </c>
      <c r="L204" s="138">
        <v>91101649.334</v>
      </c>
      <c r="M204" s="138">
        <v>91473536.773</v>
      </c>
      <c r="N204" s="138" t="s">
        <v>97</v>
      </c>
    </row>
    <row r="205" spans="1:14" ht="13.5" outlineLevel="2">
      <c r="A205" s="9" t="s">
        <v>370</v>
      </c>
      <c r="B205" s="136" t="s">
        <v>1062</v>
      </c>
      <c r="C205" s="136" t="s">
        <v>1309</v>
      </c>
      <c r="D205" s="136" t="s">
        <v>1310</v>
      </c>
      <c r="E205" s="137" t="s">
        <v>1311</v>
      </c>
      <c r="F205" s="137" t="s">
        <v>414</v>
      </c>
      <c r="G205" s="9" t="s">
        <v>157</v>
      </c>
      <c r="H205" s="188">
        <v>91800000</v>
      </c>
      <c r="I205" s="138" t="s">
        <v>97</v>
      </c>
      <c r="J205" s="138">
        <v>3036249999.08</v>
      </c>
      <c r="K205" s="138">
        <v>5372366221.705</v>
      </c>
      <c r="L205" s="138" t="s">
        <v>97</v>
      </c>
      <c r="M205" s="138">
        <v>49999999.99</v>
      </c>
      <c r="N205" s="138">
        <v>88799441.681</v>
      </c>
    </row>
    <row r="206" spans="1:14" ht="13.5" outlineLevel="2">
      <c r="A206" s="9" t="s">
        <v>370</v>
      </c>
      <c r="B206" s="136" t="s">
        <v>1062</v>
      </c>
      <c r="C206" s="136" t="s">
        <v>415</v>
      </c>
      <c r="D206" s="136" t="s">
        <v>416</v>
      </c>
      <c r="E206" s="137" t="s">
        <v>417</v>
      </c>
      <c r="F206" s="137" t="s">
        <v>414</v>
      </c>
      <c r="G206" s="9" t="s">
        <v>157</v>
      </c>
      <c r="H206" s="188">
        <v>168100000</v>
      </c>
      <c r="I206" s="138">
        <v>4406094158.52</v>
      </c>
      <c r="J206" s="138">
        <v>1998134714.851</v>
      </c>
      <c r="K206" s="138">
        <v>2546719190.287</v>
      </c>
      <c r="L206" s="138">
        <v>73190932.866</v>
      </c>
      <c r="M206" s="138">
        <v>32924729.571</v>
      </c>
      <c r="N206" s="138">
        <v>42094532.071</v>
      </c>
    </row>
    <row r="207" spans="1:14" ht="13.5" outlineLevel="2">
      <c r="A207" s="9" t="s">
        <v>370</v>
      </c>
      <c r="B207" s="136" t="s">
        <v>1062</v>
      </c>
      <c r="C207" s="136" t="s">
        <v>418</v>
      </c>
      <c r="D207" s="136" t="s">
        <v>419</v>
      </c>
      <c r="E207" s="137" t="s">
        <v>354</v>
      </c>
      <c r="F207" s="137" t="s">
        <v>162</v>
      </c>
      <c r="G207" s="9" t="s">
        <v>157</v>
      </c>
      <c r="H207" s="188">
        <v>105900000</v>
      </c>
      <c r="I207" s="138">
        <v>5369096045.558</v>
      </c>
      <c r="J207" s="138">
        <v>2298933060.178</v>
      </c>
      <c r="K207" s="138">
        <v>3235936809.76</v>
      </c>
      <c r="L207" s="138">
        <v>89187641.953</v>
      </c>
      <c r="M207" s="138">
        <v>37901716.384</v>
      </c>
      <c r="N207" s="138">
        <v>53486558.839</v>
      </c>
    </row>
    <row r="208" spans="1:14" ht="13.5" outlineLevel="2">
      <c r="A208" s="9" t="s">
        <v>370</v>
      </c>
      <c r="B208" s="136" t="s">
        <v>1062</v>
      </c>
      <c r="C208" s="136" t="s">
        <v>420</v>
      </c>
      <c r="D208" s="136" t="s">
        <v>421</v>
      </c>
      <c r="E208" s="137" t="s">
        <v>422</v>
      </c>
      <c r="F208" s="137" t="s">
        <v>423</v>
      </c>
      <c r="G208" s="9" t="s">
        <v>157</v>
      </c>
      <c r="H208" s="188">
        <v>36900000</v>
      </c>
      <c r="I208" s="138">
        <v>2235115865.008</v>
      </c>
      <c r="J208" s="138">
        <v>480555751.372</v>
      </c>
      <c r="K208" s="138">
        <v>1856049319.968</v>
      </c>
      <c r="L208" s="138">
        <v>37128170.515</v>
      </c>
      <c r="M208" s="138">
        <v>7916081.199</v>
      </c>
      <c r="N208" s="138">
        <v>30678501.156</v>
      </c>
    </row>
    <row r="209" spans="1:14" ht="13.5" outlineLevel="2">
      <c r="A209" s="9" t="s">
        <v>370</v>
      </c>
      <c r="B209" s="136" t="s">
        <v>1062</v>
      </c>
      <c r="C209" s="136" t="s">
        <v>424</v>
      </c>
      <c r="D209" s="136" t="s">
        <v>425</v>
      </c>
      <c r="E209" s="137" t="s">
        <v>426</v>
      </c>
      <c r="F209" s="137" t="s">
        <v>196</v>
      </c>
      <c r="G209" s="9" t="s">
        <v>157</v>
      </c>
      <c r="H209" s="188">
        <v>41000000</v>
      </c>
      <c r="I209" s="138">
        <v>2242546290.834</v>
      </c>
      <c r="J209" s="138">
        <v>1351872898.299</v>
      </c>
      <c r="K209" s="138">
        <v>954906907.806</v>
      </c>
      <c r="L209" s="138">
        <v>37251599.516</v>
      </c>
      <c r="M209" s="138">
        <v>22286082.318</v>
      </c>
      <c r="N209" s="138">
        <v>15783585.253</v>
      </c>
    </row>
    <row r="210" spans="1:14" ht="13.5" outlineLevel="2">
      <c r="A210" s="9" t="s">
        <v>370</v>
      </c>
      <c r="B210" s="136" t="s">
        <v>1062</v>
      </c>
      <c r="C210" s="136" t="s">
        <v>427</v>
      </c>
      <c r="D210" s="136" t="s">
        <v>428</v>
      </c>
      <c r="E210" s="137" t="s">
        <v>429</v>
      </c>
      <c r="F210" s="137" t="s">
        <v>251</v>
      </c>
      <c r="G210" s="9" t="s">
        <v>157</v>
      </c>
      <c r="H210" s="188">
        <v>25300000</v>
      </c>
      <c r="I210" s="138">
        <v>1951177949.368</v>
      </c>
      <c r="J210" s="138">
        <v>891700639.745</v>
      </c>
      <c r="K210" s="138">
        <v>1127089807.366</v>
      </c>
      <c r="L210" s="138">
        <v>32411593.843</v>
      </c>
      <c r="M210" s="138">
        <v>14693835.435</v>
      </c>
      <c r="N210" s="138">
        <v>18629583.593</v>
      </c>
    </row>
    <row r="211" spans="1:14" ht="13.5" outlineLevel="2">
      <c r="A211" s="9" t="s">
        <v>370</v>
      </c>
      <c r="B211" s="136" t="s">
        <v>1062</v>
      </c>
      <c r="C211" s="136" t="s">
        <v>430</v>
      </c>
      <c r="D211" s="136" t="s">
        <v>431</v>
      </c>
      <c r="E211" s="137" t="s">
        <v>358</v>
      </c>
      <c r="F211" s="137" t="s">
        <v>251</v>
      </c>
      <c r="G211" s="9" t="s">
        <v>157</v>
      </c>
      <c r="H211" s="188">
        <v>53500000</v>
      </c>
      <c r="I211" s="138">
        <v>4195852460.655</v>
      </c>
      <c r="J211" s="138">
        <v>205978479.286</v>
      </c>
      <c r="K211" s="138">
        <v>4133258092.129</v>
      </c>
      <c r="L211" s="138">
        <v>69698545.858</v>
      </c>
      <c r="M211" s="138">
        <v>3400029.726</v>
      </c>
      <c r="N211" s="138">
        <v>68318315.572</v>
      </c>
    </row>
    <row r="212" spans="1:14" ht="13.5" outlineLevel="2">
      <c r="A212" s="9" t="s">
        <v>370</v>
      </c>
      <c r="B212" s="136" t="s">
        <v>1062</v>
      </c>
      <c r="C212" s="136" t="s">
        <v>432</v>
      </c>
      <c r="D212" s="136" t="s">
        <v>433</v>
      </c>
      <c r="E212" s="137" t="s">
        <v>434</v>
      </c>
      <c r="F212" s="137" t="s">
        <v>282</v>
      </c>
      <c r="G212" s="9" t="s">
        <v>157</v>
      </c>
      <c r="H212" s="188">
        <v>56600000</v>
      </c>
      <c r="I212" s="138">
        <v>4389833784.236</v>
      </c>
      <c r="J212" s="138">
        <v>582704688.132</v>
      </c>
      <c r="K212" s="138">
        <v>3952353119.304</v>
      </c>
      <c r="L212" s="138">
        <v>72920826.981</v>
      </c>
      <c r="M212" s="138">
        <v>9602062.976</v>
      </c>
      <c r="N212" s="138">
        <v>65328150.732</v>
      </c>
    </row>
    <row r="213" spans="1:14" ht="13.5" outlineLevel="2">
      <c r="A213" s="9" t="s">
        <v>370</v>
      </c>
      <c r="B213" s="136" t="s">
        <v>1062</v>
      </c>
      <c r="C213" s="136" t="s">
        <v>435</v>
      </c>
      <c r="D213" s="136" t="s">
        <v>436</v>
      </c>
      <c r="E213" s="137" t="s">
        <v>329</v>
      </c>
      <c r="F213" s="137" t="s">
        <v>162</v>
      </c>
      <c r="G213" s="9" t="s">
        <v>157</v>
      </c>
      <c r="H213" s="188">
        <v>281800000</v>
      </c>
      <c r="I213" s="138">
        <v>5250547175.183</v>
      </c>
      <c r="J213" s="138">
        <v>1915622693.59</v>
      </c>
      <c r="K213" s="138">
        <v>3539376128.849</v>
      </c>
      <c r="L213" s="138">
        <v>87218391.614</v>
      </c>
      <c r="M213" s="138">
        <v>31569259.95</v>
      </c>
      <c r="N213" s="138">
        <v>58502084.774</v>
      </c>
    </row>
    <row r="214" spans="1:14" ht="13.5" outlineLevel="2">
      <c r="A214" s="9" t="s">
        <v>370</v>
      </c>
      <c r="B214" s="136" t="s">
        <v>1062</v>
      </c>
      <c r="C214" s="136" t="s">
        <v>23</v>
      </c>
      <c r="D214" s="136" t="s">
        <v>24</v>
      </c>
      <c r="E214" s="137" t="s">
        <v>1308</v>
      </c>
      <c r="F214" s="137" t="s">
        <v>204</v>
      </c>
      <c r="G214" s="9" t="s">
        <v>157</v>
      </c>
      <c r="H214" s="188">
        <v>14000000</v>
      </c>
      <c r="I214" s="138" t="s">
        <v>97</v>
      </c>
      <c r="J214" s="138" t="s">
        <v>97</v>
      </c>
      <c r="K214" s="138">
        <v>1281976850.319</v>
      </c>
      <c r="L214" s="138" t="s">
        <v>97</v>
      </c>
      <c r="M214" s="138" t="s">
        <v>97</v>
      </c>
      <c r="N214" s="138">
        <v>21189700.005</v>
      </c>
    </row>
    <row r="215" spans="1:14" ht="13.5" outlineLevel="2">
      <c r="A215" s="9" t="s">
        <v>370</v>
      </c>
      <c r="B215" s="136" t="s">
        <v>1062</v>
      </c>
      <c r="C215" s="136" t="s">
        <v>437</v>
      </c>
      <c r="D215" s="136" t="s">
        <v>438</v>
      </c>
      <c r="E215" s="137" t="s">
        <v>439</v>
      </c>
      <c r="F215" s="137" t="s">
        <v>204</v>
      </c>
      <c r="G215" s="9" t="s">
        <v>157</v>
      </c>
      <c r="H215" s="188">
        <v>32900000</v>
      </c>
      <c r="I215" s="138">
        <v>1237500027.08</v>
      </c>
      <c r="J215" s="138">
        <v>1277079587.927</v>
      </c>
      <c r="K215" s="138">
        <v>195121.455</v>
      </c>
      <c r="L215" s="138">
        <v>20556478.855</v>
      </c>
      <c r="M215" s="138">
        <v>21063037.778</v>
      </c>
      <c r="N215" s="138">
        <v>3225.148</v>
      </c>
    </row>
    <row r="216" spans="1:14" ht="13.5" outlineLevel="2">
      <c r="A216" s="9" t="s">
        <v>370</v>
      </c>
      <c r="B216" s="136" t="s">
        <v>1062</v>
      </c>
      <c r="C216" s="136" t="s">
        <v>1014</v>
      </c>
      <c r="D216" s="136" t="s">
        <v>1015</v>
      </c>
      <c r="E216" s="137" t="s">
        <v>1219</v>
      </c>
      <c r="F216" s="137" t="s">
        <v>1220</v>
      </c>
      <c r="G216" s="9" t="s">
        <v>157</v>
      </c>
      <c r="H216" s="188">
        <v>15100000</v>
      </c>
      <c r="I216" s="138" t="s">
        <v>97</v>
      </c>
      <c r="J216" s="138">
        <v>119535339.952</v>
      </c>
      <c r="K216" s="138">
        <v>1259731848.827</v>
      </c>
      <c r="L216" s="138" t="s">
        <v>97</v>
      </c>
      <c r="M216" s="138">
        <v>1970859.496</v>
      </c>
      <c r="N216" s="138">
        <v>20822014.03</v>
      </c>
    </row>
    <row r="217" spans="1:14" ht="13.5" outlineLevel="2">
      <c r="A217" s="9" t="s">
        <v>370</v>
      </c>
      <c r="B217" s="136" t="s">
        <v>1062</v>
      </c>
      <c r="C217" s="136" t="s">
        <v>1240</v>
      </c>
      <c r="D217" s="136" t="s">
        <v>1241</v>
      </c>
      <c r="E217" s="137" t="s">
        <v>1170</v>
      </c>
      <c r="F217" s="137" t="s">
        <v>490</v>
      </c>
      <c r="G217" s="9" t="s">
        <v>157</v>
      </c>
      <c r="H217" s="188">
        <v>30350000</v>
      </c>
      <c r="I217" s="138" t="s">
        <v>97</v>
      </c>
      <c r="J217" s="138">
        <v>60645000.19</v>
      </c>
      <c r="K217" s="138">
        <v>2719064613.378</v>
      </c>
      <c r="L217" s="138" t="s">
        <v>97</v>
      </c>
      <c r="M217" s="138">
        <v>1000000</v>
      </c>
      <c r="N217" s="138">
        <v>44943216.75</v>
      </c>
    </row>
    <row r="218" spans="1:14" ht="13.5" outlineLevel="2">
      <c r="A218" s="9" t="s">
        <v>370</v>
      </c>
      <c r="B218" s="136" t="s">
        <v>1062</v>
      </c>
      <c r="C218" s="136" t="s">
        <v>1313</v>
      </c>
      <c r="D218" s="136" t="s">
        <v>1314</v>
      </c>
      <c r="E218" s="137" t="s">
        <v>1315</v>
      </c>
      <c r="F218" s="137" t="s">
        <v>304</v>
      </c>
      <c r="G218" s="9" t="s">
        <v>157</v>
      </c>
      <c r="H218" s="188">
        <v>108000000</v>
      </c>
      <c r="I218" s="138" t="s">
        <v>97</v>
      </c>
      <c r="J218" s="138">
        <v>9925033450.9</v>
      </c>
      <c r="K218" s="138" t="s">
        <v>97</v>
      </c>
      <c r="L218" s="138" t="s">
        <v>97</v>
      </c>
      <c r="M218" s="138">
        <v>163428839.96</v>
      </c>
      <c r="N218" s="138" t="s">
        <v>97</v>
      </c>
    </row>
    <row r="219" spans="1:14" ht="13.5" outlineLevel="2">
      <c r="A219" s="9" t="s">
        <v>370</v>
      </c>
      <c r="B219" s="136" t="s">
        <v>1062</v>
      </c>
      <c r="C219" s="136" t="s">
        <v>1316</v>
      </c>
      <c r="D219" s="136" t="s">
        <v>1317</v>
      </c>
      <c r="E219" s="137" t="s">
        <v>1315</v>
      </c>
      <c r="F219" s="137" t="s">
        <v>304</v>
      </c>
      <c r="G219" s="9" t="s">
        <v>157</v>
      </c>
      <c r="H219" s="188">
        <v>125200000</v>
      </c>
      <c r="I219" s="138" t="s">
        <v>97</v>
      </c>
      <c r="J219" s="138">
        <v>11505686926.41</v>
      </c>
      <c r="K219" s="138" t="s">
        <v>97</v>
      </c>
      <c r="L219" s="138" t="s">
        <v>97</v>
      </c>
      <c r="M219" s="138">
        <v>189456395.96</v>
      </c>
      <c r="N219" s="138" t="s">
        <v>97</v>
      </c>
    </row>
    <row r="220" spans="1:14" ht="13.5" outlineLevel="2">
      <c r="A220" s="9" t="s">
        <v>370</v>
      </c>
      <c r="B220" s="136" t="s">
        <v>1062</v>
      </c>
      <c r="C220" s="136" t="s">
        <v>1318</v>
      </c>
      <c r="D220" s="136" t="s">
        <v>1319</v>
      </c>
      <c r="E220" s="137" t="s">
        <v>1308</v>
      </c>
      <c r="F220" s="137" t="s">
        <v>146</v>
      </c>
      <c r="G220" s="9" t="s">
        <v>157</v>
      </c>
      <c r="H220" s="188">
        <v>86000000</v>
      </c>
      <c r="I220" s="138" t="s">
        <v>97</v>
      </c>
      <c r="J220" s="138">
        <v>7840478077.02</v>
      </c>
      <c r="K220" s="138" t="s">
        <v>97</v>
      </c>
      <c r="L220" s="138" t="s">
        <v>97</v>
      </c>
      <c r="M220" s="138">
        <v>129359479.91</v>
      </c>
      <c r="N220" s="138" t="s">
        <v>97</v>
      </c>
    </row>
    <row r="221" spans="1:14" ht="13.5" outlineLevel="2">
      <c r="A221" s="9" t="s">
        <v>370</v>
      </c>
      <c r="B221" s="136" t="s">
        <v>1062</v>
      </c>
      <c r="C221" s="136" t="s">
        <v>1320</v>
      </c>
      <c r="D221" s="136" t="s">
        <v>1321</v>
      </c>
      <c r="E221" s="137" t="s">
        <v>1308</v>
      </c>
      <c r="F221" s="137" t="s">
        <v>146</v>
      </c>
      <c r="G221" s="9" t="s">
        <v>157</v>
      </c>
      <c r="H221" s="188">
        <v>66100000</v>
      </c>
      <c r="I221" s="138" t="s">
        <v>97</v>
      </c>
      <c r="J221" s="138">
        <v>6026227917.34</v>
      </c>
      <c r="K221" s="138" t="s">
        <v>97</v>
      </c>
      <c r="L221" s="138" t="s">
        <v>97</v>
      </c>
      <c r="M221" s="138">
        <v>99426297.93</v>
      </c>
      <c r="N221" s="138" t="s">
        <v>97</v>
      </c>
    </row>
    <row r="222" spans="1:14" ht="13.5" outlineLevel="2">
      <c r="A222" s="9" t="s">
        <v>370</v>
      </c>
      <c r="B222" s="136" t="s">
        <v>1062</v>
      </c>
      <c r="C222" s="136" t="s">
        <v>1322</v>
      </c>
      <c r="D222" s="136" t="s">
        <v>1323</v>
      </c>
      <c r="E222" s="137" t="s">
        <v>1308</v>
      </c>
      <c r="F222" s="137" t="s">
        <v>146</v>
      </c>
      <c r="G222" s="9" t="s">
        <v>157</v>
      </c>
      <c r="H222" s="188">
        <v>65600000</v>
      </c>
      <c r="I222" s="138" t="s">
        <v>97</v>
      </c>
      <c r="J222" s="138">
        <v>6001796151.03</v>
      </c>
      <c r="K222" s="138" t="s">
        <v>97</v>
      </c>
      <c r="L222" s="138" t="s">
        <v>97</v>
      </c>
      <c r="M222" s="138">
        <v>99023199.98</v>
      </c>
      <c r="N222" s="138" t="s">
        <v>97</v>
      </c>
    </row>
    <row r="223" spans="1:14" ht="13.5" outlineLevel="2">
      <c r="A223" s="9" t="s">
        <v>370</v>
      </c>
      <c r="B223" s="136" t="s">
        <v>1062</v>
      </c>
      <c r="C223" s="136" t="s">
        <v>31</v>
      </c>
      <c r="D223" s="136" t="s">
        <v>32</v>
      </c>
      <c r="E223" s="137" t="s">
        <v>33</v>
      </c>
      <c r="F223" s="137" t="s">
        <v>34</v>
      </c>
      <c r="G223" s="9" t="s">
        <v>98</v>
      </c>
      <c r="H223" s="188">
        <v>30000000</v>
      </c>
      <c r="I223" s="138">
        <v>1264200000</v>
      </c>
      <c r="J223" s="138" t="s">
        <v>97</v>
      </c>
      <c r="K223" s="138">
        <v>1270500000</v>
      </c>
      <c r="L223" s="138">
        <v>21000000</v>
      </c>
      <c r="M223" s="138" t="s">
        <v>97</v>
      </c>
      <c r="N223" s="138">
        <v>21000000</v>
      </c>
    </row>
    <row r="224" spans="1:14" ht="13.5" outlineLevel="1">
      <c r="A224" s="193" t="s">
        <v>1260</v>
      </c>
      <c r="B224" s="136"/>
      <c r="C224" s="136"/>
      <c r="D224" s="136"/>
      <c r="E224" s="137"/>
      <c r="F224" s="137"/>
      <c r="G224" s="9"/>
      <c r="H224" s="188"/>
      <c r="I224" s="138"/>
      <c r="J224" s="138"/>
      <c r="K224" s="138"/>
      <c r="L224" s="138">
        <f>SUBTOTAL(9,L181:L223)</f>
        <v>780416414.975</v>
      </c>
      <c r="M224" s="138">
        <f>SUBTOTAL(9,M181:M223)</f>
        <v>1031619855.3770001</v>
      </c>
      <c r="N224" s="138">
        <f>SUBTOTAL(9,N181:N223)</f>
        <v>679287077.8100001</v>
      </c>
    </row>
    <row r="225" spans="1:14" ht="13.5" outlineLevel="2">
      <c r="A225" s="9" t="s">
        <v>445</v>
      </c>
      <c r="B225" s="136" t="s">
        <v>1060</v>
      </c>
      <c r="C225" s="136" t="s">
        <v>756</v>
      </c>
      <c r="D225" s="136" t="s">
        <v>757</v>
      </c>
      <c r="E225" s="137" t="s">
        <v>758</v>
      </c>
      <c r="F225" s="137" t="s">
        <v>759</v>
      </c>
      <c r="G225" s="135" t="s">
        <v>451</v>
      </c>
      <c r="H225" s="187">
        <v>200000</v>
      </c>
      <c r="I225" s="138">
        <v>17698438.806</v>
      </c>
      <c r="J225" s="138" t="s">
        <v>97</v>
      </c>
      <c r="K225" s="138">
        <v>18313955.005</v>
      </c>
      <c r="L225" s="138">
        <v>293994</v>
      </c>
      <c r="M225" s="138" t="s">
        <v>97</v>
      </c>
      <c r="N225" s="138">
        <v>302710</v>
      </c>
    </row>
    <row r="226" spans="1:14" ht="13.5" outlineLevel="2">
      <c r="A226" s="9" t="s">
        <v>445</v>
      </c>
      <c r="B226" s="136" t="s">
        <v>1060</v>
      </c>
      <c r="C226" s="136" t="s">
        <v>760</v>
      </c>
      <c r="D226" s="136" t="s">
        <v>761</v>
      </c>
      <c r="E226" s="137" t="s">
        <v>762</v>
      </c>
      <c r="F226" s="137" t="s">
        <v>387</v>
      </c>
      <c r="G226" s="135" t="s">
        <v>98</v>
      </c>
      <c r="H226" s="187">
        <v>250000</v>
      </c>
      <c r="I226" s="138">
        <v>9783841.256</v>
      </c>
      <c r="J226" s="138" t="s">
        <v>97</v>
      </c>
      <c r="K226" s="138">
        <v>9832597.94</v>
      </c>
      <c r="L226" s="138">
        <v>162522.28</v>
      </c>
      <c r="M226" s="138" t="s">
        <v>97</v>
      </c>
      <c r="N226" s="138">
        <v>162522.28</v>
      </c>
    </row>
    <row r="227" spans="1:14" ht="13.5" outlineLevel="2">
      <c r="A227" s="9" t="s">
        <v>445</v>
      </c>
      <c r="B227" s="136" t="s">
        <v>1062</v>
      </c>
      <c r="C227" s="136" t="s">
        <v>442</v>
      </c>
      <c r="D227" s="136" t="s">
        <v>443</v>
      </c>
      <c r="E227" s="137" t="s">
        <v>444</v>
      </c>
      <c r="F227" s="137" t="s">
        <v>135</v>
      </c>
      <c r="G227" s="9" t="s">
        <v>98</v>
      </c>
      <c r="H227" s="188">
        <v>8250000</v>
      </c>
      <c r="I227" s="138">
        <v>329294000</v>
      </c>
      <c r="J227" s="138" t="s">
        <v>97</v>
      </c>
      <c r="K227" s="138">
        <v>330935000</v>
      </c>
      <c r="L227" s="138">
        <v>5470000</v>
      </c>
      <c r="M227" s="138" t="s">
        <v>97</v>
      </c>
      <c r="N227" s="138">
        <v>5470000</v>
      </c>
    </row>
    <row r="228" spans="1:14" ht="13.5" outlineLevel="2">
      <c r="A228" s="9" t="s">
        <v>445</v>
      </c>
      <c r="B228" s="136" t="s">
        <v>1062</v>
      </c>
      <c r="C228" s="136" t="s">
        <v>35</v>
      </c>
      <c r="D228" s="136" t="s">
        <v>36</v>
      </c>
      <c r="E228" s="137" t="s">
        <v>446</v>
      </c>
      <c r="F228" s="137" t="s">
        <v>37</v>
      </c>
      <c r="G228" s="9" t="s">
        <v>451</v>
      </c>
      <c r="H228" s="188">
        <v>5194882.32</v>
      </c>
      <c r="I228" s="138">
        <v>133783427.218</v>
      </c>
      <c r="J228" s="138" t="s">
        <v>97</v>
      </c>
      <c r="K228" s="138">
        <v>138436146.446</v>
      </c>
      <c r="L228" s="138">
        <v>2222316.067</v>
      </c>
      <c r="M228" s="138" t="s">
        <v>97</v>
      </c>
      <c r="N228" s="138">
        <v>2288200.768</v>
      </c>
    </row>
    <row r="229" spans="1:14" ht="13.5" outlineLevel="2">
      <c r="A229" s="9" t="s">
        <v>445</v>
      </c>
      <c r="B229" s="136" t="s">
        <v>1062</v>
      </c>
      <c r="C229" s="136" t="s">
        <v>1022</v>
      </c>
      <c r="D229" s="136" t="s">
        <v>1023</v>
      </c>
      <c r="E229" s="137" t="s">
        <v>1150</v>
      </c>
      <c r="F229" s="137" t="s">
        <v>1151</v>
      </c>
      <c r="G229" s="9" t="s">
        <v>98</v>
      </c>
      <c r="H229" s="188">
        <v>200000000</v>
      </c>
      <c r="I229" s="138" t="s">
        <v>97</v>
      </c>
      <c r="J229" s="138">
        <v>12094800000</v>
      </c>
      <c r="K229" s="138" t="s">
        <v>97</v>
      </c>
      <c r="L229" s="138" t="s">
        <v>97</v>
      </c>
      <c r="M229" s="138">
        <v>200000000</v>
      </c>
      <c r="N229" s="138" t="s">
        <v>97</v>
      </c>
    </row>
    <row r="230" spans="1:14" ht="13.5" outlineLevel="2">
      <c r="A230" s="9" t="s">
        <v>445</v>
      </c>
      <c r="B230" s="136" t="s">
        <v>1062</v>
      </c>
      <c r="C230" s="136" t="s">
        <v>447</v>
      </c>
      <c r="D230" s="136" t="s">
        <v>448</v>
      </c>
      <c r="E230" s="137" t="s">
        <v>449</v>
      </c>
      <c r="F230" s="137" t="s">
        <v>126</v>
      </c>
      <c r="G230" s="9" t="s">
        <v>157</v>
      </c>
      <c r="H230" s="188">
        <v>1536745.11</v>
      </c>
      <c r="I230" s="138">
        <v>232137580.716</v>
      </c>
      <c r="J230" s="138" t="s">
        <v>97</v>
      </c>
      <c r="K230" s="138" t="s">
        <v>97</v>
      </c>
      <c r="L230" s="138">
        <v>3856105.992</v>
      </c>
      <c r="M230" s="138" t="s">
        <v>97</v>
      </c>
      <c r="N230" s="138" t="s">
        <v>97</v>
      </c>
    </row>
    <row r="231" spans="1:14" ht="13.5" outlineLevel="2">
      <c r="A231" s="9" t="s">
        <v>445</v>
      </c>
      <c r="B231" s="136" t="s">
        <v>1062</v>
      </c>
      <c r="C231" s="136" t="s">
        <v>450</v>
      </c>
      <c r="D231" s="136" t="s">
        <v>452</v>
      </c>
      <c r="E231" s="137" t="s">
        <v>181</v>
      </c>
      <c r="F231" s="137" t="s">
        <v>674</v>
      </c>
      <c r="G231" s="9" t="s">
        <v>451</v>
      </c>
      <c r="H231" s="188">
        <v>4900000</v>
      </c>
      <c r="I231" s="138">
        <v>101135049.898</v>
      </c>
      <c r="J231" s="138">
        <v>14677370.52</v>
      </c>
      <c r="K231" s="138">
        <v>90060003.706</v>
      </c>
      <c r="L231" s="138">
        <v>1679984.218</v>
      </c>
      <c r="M231" s="138">
        <v>242309.06</v>
      </c>
      <c r="N231" s="138">
        <v>1488595.103</v>
      </c>
    </row>
    <row r="232" spans="1:14" ht="13.5" outlineLevel="2">
      <c r="A232" s="9" t="s">
        <v>445</v>
      </c>
      <c r="B232" s="136" t="s">
        <v>1062</v>
      </c>
      <c r="C232" s="136" t="s">
        <v>453</v>
      </c>
      <c r="D232" s="136" t="s">
        <v>454</v>
      </c>
      <c r="E232" s="137" t="s">
        <v>444</v>
      </c>
      <c r="F232" s="137" t="s">
        <v>130</v>
      </c>
      <c r="G232" s="9" t="s">
        <v>98</v>
      </c>
      <c r="H232" s="188">
        <v>5000000</v>
      </c>
      <c r="I232" s="138">
        <v>117688467.386</v>
      </c>
      <c r="J232" s="138">
        <v>3394660.77</v>
      </c>
      <c r="K232" s="138">
        <v>114893457.305</v>
      </c>
      <c r="L232" s="138">
        <v>1954957.93</v>
      </c>
      <c r="M232" s="138">
        <v>55892.52</v>
      </c>
      <c r="N232" s="138">
        <v>1899065.41</v>
      </c>
    </row>
    <row r="233" spans="1:14" ht="13.5" outlineLevel="2">
      <c r="A233" s="9" t="s">
        <v>445</v>
      </c>
      <c r="B233" s="136" t="s">
        <v>1062</v>
      </c>
      <c r="C233" s="136" t="s">
        <v>455</v>
      </c>
      <c r="D233" s="136" t="s">
        <v>456</v>
      </c>
      <c r="E233" s="137" t="s">
        <v>444</v>
      </c>
      <c r="F233" s="137" t="s">
        <v>130</v>
      </c>
      <c r="G233" s="9" t="s">
        <v>98</v>
      </c>
      <c r="H233" s="188">
        <v>20000000</v>
      </c>
      <c r="I233" s="138">
        <v>741413810.606</v>
      </c>
      <c r="J233" s="138">
        <v>22536204.79</v>
      </c>
      <c r="K233" s="138">
        <v>722617061.43</v>
      </c>
      <c r="L233" s="138">
        <v>12315844.03</v>
      </c>
      <c r="M233" s="138">
        <v>371760.37</v>
      </c>
      <c r="N233" s="138">
        <v>11944083.66</v>
      </c>
    </row>
    <row r="234" spans="1:14" ht="13.5" outlineLevel="2">
      <c r="A234" s="9" t="s">
        <v>445</v>
      </c>
      <c r="B234" s="136" t="s">
        <v>1062</v>
      </c>
      <c r="C234" s="136" t="s">
        <v>457</v>
      </c>
      <c r="D234" s="136" t="s">
        <v>458</v>
      </c>
      <c r="E234" s="137" t="s">
        <v>459</v>
      </c>
      <c r="F234" s="137" t="s">
        <v>251</v>
      </c>
      <c r="G234" s="9" t="s">
        <v>157</v>
      </c>
      <c r="H234" s="188">
        <v>5650000</v>
      </c>
      <c r="I234" s="138">
        <v>469424832.811</v>
      </c>
      <c r="J234" s="138" t="s">
        <v>97</v>
      </c>
      <c r="K234" s="138">
        <v>485750486.828</v>
      </c>
      <c r="L234" s="138">
        <v>7797754.698</v>
      </c>
      <c r="M234" s="138" t="s">
        <v>97</v>
      </c>
      <c r="N234" s="138">
        <v>8028933.667</v>
      </c>
    </row>
    <row r="235" spans="1:14" ht="13.5" outlineLevel="2">
      <c r="A235" s="9" t="s">
        <v>445</v>
      </c>
      <c r="B235" s="136" t="s">
        <v>1062</v>
      </c>
      <c r="C235" s="136" t="s">
        <v>460</v>
      </c>
      <c r="D235" s="136" t="s">
        <v>461</v>
      </c>
      <c r="E235" s="137" t="s">
        <v>462</v>
      </c>
      <c r="F235" s="137" t="s">
        <v>282</v>
      </c>
      <c r="G235" s="9" t="s">
        <v>451</v>
      </c>
      <c r="H235" s="188">
        <v>55170000</v>
      </c>
      <c r="I235" s="138">
        <v>4882114344.639</v>
      </c>
      <c r="J235" s="138">
        <v>3105683872.933</v>
      </c>
      <c r="K235" s="138">
        <v>1882999609.627</v>
      </c>
      <c r="L235" s="138">
        <v>81098244.928</v>
      </c>
      <c r="M235" s="138">
        <v>51433000.007</v>
      </c>
      <c r="N235" s="138">
        <v>31123960.49</v>
      </c>
    </row>
    <row r="236" spans="1:14" ht="13.5" outlineLevel="2">
      <c r="A236" s="9" t="s">
        <v>445</v>
      </c>
      <c r="B236" s="136" t="s">
        <v>1062</v>
      </c>
      <c r="C236" s="136" t="s">
        <v>463</v>
      </c>
      <c r="D236" s="136" t="s">
        <v>464</v>
      </c>
      <c r="E236" s="137" t="s">
        <v>462</v>
      </c>
      <c r="F236" s="137" t="s">
        <v>282</v>
      </c>
      <c r="G236" s="9" t="s">
        <v>98</v>
      </c>
      <c r="H236" s="188">
        <v>39070000</v>
      </c>
      <c r="I236" s="138">
        <v>2352014000</v>
      </c>
      <c r="J236" s="138" t="s">
        <v>97</v>
      </c>
      <c r="K236" s="138">
        <v>2363735000</v>
      </c>
      <c r="L236" s="138">
        <v>39070000</v>
      </c>
      <c r="M236" s="138" t="s">
        <v>97</v>
      </c>
      <c r="N236" s="138">
        <v>39070000</v>
      </c>
    </row>
    <row r="237" spans="1:14" ht="13.5" outlineLevel="2">
      <c r="A237" s="9" t="s">
        <v>445</v>
      </c>
      <c r="B237" s="136" t="s">
        <v>1062</v>
      </c>
      <c r="C237" s="136" t="s">
        <v>465</v>
      </c>
      <c r="D237" s="136" t="s">
        <v>466</v>
      </c>
      <c r="E237" s="137" t="s">
        <v>467</v>
      </c>
      <c r="F237" s="137" t="s">
        <v>130</v>
      </c>
      <c r="G237" s="9" t="s">
        <v>98</v>
      </c>
      <c r="H237" s="188">
        <v>35200000</v>
      </c>
      <c r="I237" s="138">
        <v>1062902023.96</v>
      </c>
      <c r="J237" s="138">
        <v>43933890</v>
      </c>
      <c r="K237" s="138">
        <v>1024264987.9</v>
      </c>
      <c r="L237" s="138">
        <v>17656179.8</v>
      </c>
      <c r="M237" s="138">
        <v>726180</v>
      </c>
      <c r="N237" s="138">
        <v>16929999.8</v>
      </c>
    </row>
    <row r="238" spans="1:14" ht="13.5" outlineLevel="1">
      <c r="A238" s="193" t="s">
        <v>1261</v>
      </c>
      <c r="B238" s="136"/>
      <c r="C238" s="136"/>
      <c r="D238" s="136"/>
      <c r="E238" s="137"/>
      <c r="F238" s="137"/>
      <c r="G238" s="9"/>
      <c r="H238" s="188"/>
      <c r="I238" s="138"/>
      <c r="J238" s="138"/>
      <c r="K238" s="138"/>
      <c r="L238" s="138">
        <f>SUBTOTAL(9,L225:L237)</f>
        <v>173577903.94300002</v>
      </c>
      <c r="M238" s="138">
        <f>SUBTOTAL(9,M225:M237)</f>
        <v>252829141.95700002</v>
      </c>
      <c r="N238" s="138">
        <f>SUBTOTAL(9,N225:N237)</f>
        <v>118708071.17799999</v>
      </c>
    </row>
    <row r="239" spans="1:14" ht="13.5" outlineLevel="2">
      <c r="A239" s="9" t="s">
        <v>40</v>
      </c>
      <c r="B239" s="136" t="s">
        <v>1062</v>
      </c>
      <c r="C239" s="136" t="s">
        <v>1325</v>
      </c>
      <c r="D239" s="136" t="s">
        <v>1326</v>
      </c>
      <c r="E239" s="137" t="s">
        <v>1327</v>
      </c>
      <c r="F239" s="137" t="s">
        <v>1328</v>
      </c>
      <c r="G239" s="9" t="s">
        <v>98</v>
      </c>
      <c r="H239" s="188">
        <v>200000000</v>
      </c>
      <c r="I239" s="138" t="s">
        <v>97</v>
      </c>
      <c r="J239" s="138" t="s">
        <v>97</v>
      </c>
      <c r="K239" s="138">
        <v>12100000000</v>
      </c>
      <c r="L239" s="138" t="s">
        <v>97</v>
      </c>
      <c r="M239" s="138" t="s">
        <v>97</v>
      </c>
      <c r="N239" s="138">
        <v>200000000</v>
      </c>
    </row>
    <row r="240" spans="1:14" ht="13.5" outlineLevel="2">
      <c r="A240" s="9" t="s">
        <v>40</v>
      </c>
      <c r="B240" s="136" t="s">
        <v>1062</v>
      </c>
      <c r="C240" s="136" t="s">
        <v>1016</v>
      </c>
      <c r="D240" s="136" t="s">
        <v>1017</v>
      </c>
      <c r="E240" s="137" t="s">
        <v>1171</v>
      </c>
      <c r="F240" s="137" t="s">
        <v>1171</v>
      </c>
      <c r="G240" s="9" t="s">
        <v>98</v>
      </c>
      <c r="H240" s="188">
        <v>225000000</v>
      </c>
      <c r="I240" s="138"/>
      <c r="J240" s="138">
        <v>1506550000</v>
      </c>
      <c r="K240" s="138">
        <v>12100000000</v>
      </c>
      <c r="L240" s="138"/>
      <c r="M240" s="138">
        <v>25000000</v>
      </c>
      <c r="N240" s="138">
        <v>200000000</v>
      </c>
    </row>
    <row r="241" spans="1:14" ht="27" outlineLevel="1">
      <c r="A241" s="193" t="s">
        <v>53</v>
      </c>
      <c r="B241" s="136"/>
      <c r="C241" s="136"/>
      <c r="D241" s="136"/>
      <c r="E241" s="137"/>
      <c r="F241" s="137"/>
      <c r="G241" s="9"/>
      <c r="H241" s="188"/>
      <c r="I241" s="138"/>
      <c r="J241" s="138"/>
      <c r="K241" s="138"/>
      <c r="L241" s="138">
        <f>SUBTOTAL(9,L239:L240)</f>
        <v>0</v>
      </c>
      <c r="M241" s="138">
        <f>SUBTOTAL(9,M239:M240)</f>
        <v>25000000</v>
      </c>
      <c r="N241" s="138">
        <f>SUBTOTAL(9,N239:N240)</f>
        <v>400000000</v>
      </c>
    </row>
    <row r="242" spans="1:14" ht="13.5" outlineLevel="2">
      <c r="A242" s="9" t="s">
        <v>471</v>
      </c>
      <c r="B242" s="136" t="s">
        <v>1062</v>
      </c>
      <c r="C242" s="136">
        <v>16719850001</v>
      </c>
      <c r="D242" s="136" t="s">
        <v>468</v>
      </c>
      <c r="E242" s="137" t="s">
        <v>469</v>
      </c>
      <c r="F242" s="137" t="s">
        <v>470</v>
      </c>
      <c r="G242" s="9" t="s">
        <v>157</v>
      </c>
      <c r="H242" s="188">
        <v>8616401.2</v>
      </c>
      <c r="I242" s="138">
        <v>2973231.529</v>
      </c>
      <c r="J242" s="138" t="s">
        <v>97</v>
      </c>
      <c r="K242" s="138">
        <v>3076634.557</v>
      </c>
      <c r="L242" s="138">
        <v>49389.228</v>
      </c>
      <c r="M242" s="138" t="s">
        <v>97</v>
      </c>
      <c r="N242" s="138">
        <v>50853.464</v>
      </c>
    </row>
    <row r="243" spans="1:14" ht="13.5" outlineLevel="2">
      <c r="A243" s="9" t="s">
        <v>471</v>
      </c>
      <c r="B243" s="136" t="s">
        <v>1062</v>
      </c>
      <c r="C243" s="136">
        <v>16719960001</v>
      </c>
      <c r="D243" s="136" t="s">
        <v>472</v>
      </c>
      <c r="E243" s="137" t="s">
        <v>473</v>
      </c>
      <c r="F243" s="137" t="s">
        <v>196</v>
      </c>
      <c r="G243" s="9" t="s">
        <v>157</v>
      </c>
      <c r="H243" s="188">
        <v>11350000</v>
      </c>
      <c r="I243" s="138">
        <v>314172458.641</v>
      </c>
      <c r="J243" s="138">
        <v>190690057.285</v>
      </c>
      <c r="K243" s="138">
        <v>131317986.468</v>
      </c>
      <c r="L243" s="138">
        <v>5218811.605</v>
      </c>
      <c r="M243" s="138">
        <v>3148589.945</v>
      </c>
      <c r="N243" s="138">
        <v>2170545.231</v>
      </c>
    </row>
    <row r="244" spans="1:14" ht="13.5" outlineLevel="2">
      <c r="A244" s="9" t="s">
        <v>471</v>
      </c>
      <c r="B244" s="136" t="s">
        <v>1062</v>
      </c>
      <c r="C244" s="136" t="s">
        <v>474</v>
      </c>
      <c r="D244" s="136" t="s">
        <v>475</v>
      </c>
      <c r="E244" s="137" t="s">
        <v>476</v>
      </c>
      <c r="F244" s="137" t="s">
        <v>146</v>
      </c>
      <c r="G244" s="9" t="s">
        <v>157</v>
      </c>
      <c r="H244" s="188">
        <v>10750000</v>
      </c>
      <c r="I244" s="138">
        <v>369776273.018</v>
      </c>
      <c r="J244" s="138">
        <v>128944531.24</v>
      </c>
      <c r="K244" s="138">
        <v>253126981.072</v>
      </c>
      <c r="L244" s="138">
        <v>6142463.007</v>
      </c>
      <c r="M244" s="138">
        <v>2123781.89</v>
      </c>
      <c r="N244" s="138">
        <v>4183917.043</v>
      </c>
    </row>
    <row r="245" spans="1:14" ht="13.5" outlineLevel="2">
      <c r="A245" s="9" t="s">
        <v>471</v>
      </c>
      <c r="B245" s="136" t="s">
        <v>1062</v>
      </c>
      <c r="C245" s="136" t="s">
        <v>477</v>
      </c>
      <c r="D245" s="136" t="s">
        <v>478</v>
      </c>
      <c r="E245" s="137" t="s">
        <v>479</v>
      </c>
      <c r="F245" s="137" t="s">
        <v>146</v>
      </c>
      <c r="G245" s="9" t="s">
        <v>157</v>
      </c>
      <c r="H245" s="188">
        <v>11150000</v>
      </c>
      <c r="I245" s="138">
        <v>198858875.268</v>
      </c>
      <c r="J245" s="138">
        <v>148912636.452</v>
      </c>
      <c r="K245" s="138">
        <v>54592405.45</v>
      </c>
      <c r="L245" s="138">
        <v>3303303.576</v>
      </c>
      <c r="M245" s="138">
        <v>2458598.856</v>
      </c>
      <c r="N245" s="138">
        <v>902353.809</v>
      </c>
    </row>
    <row r="246" spans="1:14" ht="13.5" outlineLevel="2">
      <c r="A246" s="9" t="s">
        <v>471</v>
      </c>
      <c r="B246" s="136" t="s">
        <v>1062</v>
      </c>
      <c r="C246" s="136" t="s">
        <v>480</v>
      </c>
      <c r="D246" s="136" t="s">
        <v>481</v>
      </c>
      <c r="E246" s="137" t="s">
        <v>482</v>
      </c>
      <c r="F246" s="137" t="s">
        <v>483</v>
      </c>
      <c r="G246" s="9" t="s">
        <v>157</v>
      </c>
      <c r="H246" s="188">
        <v>13400000</v>
      </c>
      <c r="I246" s="138">
        <v>912458970.441</v>
      </c>
      <c r="J246" s="138" t="s">
        <v>97</v>
      </c>
      <c r="K246" s="138">
        <v>944192463.038</v>
      </c>
      <c r="L246" s="138">
        <v>15157125.755</v>
      </c>
      <c r="M246" s="138" t="s">
        <v>97</v>
      </c>
      <c r="N246" s="138">
        <v>15606486.992</v>
      </c>
    </row>
    <row r="247" spans="1:14" ht="13.5" outlineLevel="2">
      <c r="A247" s="9" t="s">
        <v>471</v>
      </c>
      <c r="B247" s="136" t="s">
        <v>1062</v>
      </c>
      <c r="C247" s="136" t="s">
        <v>484</v>
      </c>
      <c r="D247" s="136" t="s">
        <v>485</v>
      </c>
      <c r="E247" s="137" t="s">
        <v>486</v>
      </c>
      <c r="F247" s="137" t="s">
        <v>251</v>
      </c>
      <c r="G247" s="9" t="s">
        <v>157</v>
      </c>
      <c r="H247" s="188">
        <v>11150000</v>
      </c>
      <c r="I247" s="138">
        <v>816475872.365</v>
      </c>
      <c r="J247" s="138">
        <v>177250389.767</v>
      </c>
      <c r="K247" s="138">
        <v>666315908.855</v>
      </c>
      <c r="L247" s="138">
        <v>13562722.132</v>
      </c>
      <c r="M247" s="138">
        <v>2921821.922</v>
      </c>
      <c r="N247" s="138">
        <v>11013486.097</v>
      </c>
    </row>
    <row r="248" spans="1:14" ht="13.5" outlineLevel="2">
      <c r="A248" s="9" t="s">
        <v>471</v>
      </c>
      <c r="B248" s="136" t="s">
        <v>1062</v>
      </c>
      <c r="C248" s="136" t="s">
        <v>487</v>
      </c>
      <c r="D248" s="136" t="s">
        <v>488</v>
      </c>
      <c r="E248" s="137" t="s">
        <v>489</v>
      </c>
      <c r="F248" s="137" t="s">
        <v>490</v>
      </c>
      <c r="G248" s="9" t="s">
        <v>157</v>
      </c>
      <c r="H248" s="188">
        <v>15250000</v>
      </c>
      <c r="I248" s="138">
        <v>1213611815.044</v>
      </c>
      <c r="J248" s="138">
        <v>89428200.829</v>
      </c>
      <c r="K248" s="138">
        <v>1165894725.593</v>
      </c>
      <c r="L248" s="138">
        <v>20159664.702</v>
      </c>
      <c r="M248" s="138">
        <v>1476401.012</v>
      </c>
      <c r="N248" s="138">
        <v>19270987.2</v>
      </c>
    </row>
    <row r="249" spans="1:14" ht="13.5" outlineLevel="2">
      <c r="A249" s="9" t="s">
        <v>471</v>
      </c>
      <c r="B249" s="136" t="s">
        <v>1062</v>
      </c>
      <c r="C249" s="136" t="s">
        <v>491</v>
      </c>
      <c r="D249" s="136" t="s">
        <v>492</v>
      </c>
      <c r="E249" s="137" t="s">
        <v>493</v>
      </c>
      <c r="F249" s="137" t="s">
        <v>299</v>
      </c>
      <c r="G249" s="9" t="s">
        <v>157</v>
      </c>
      <c r="H249" s="188">
        <v>18300000</v>
      </c>
      <c r="I249" s="138">
        <v>1619407150.75</v>
      </c>
      <c r="J249" s="138">
        <v>158204440</v>
      </c>
      <c r="K249" s="138">
        <v>1517820735.034</v>
      </c>
      <c r="L249" s="138">
        <v>26900451.009</v>
      </c>
      <c r="M249" s="138">
        <v>2600000</v>
      </c>
      <c r="N249" s="138">
        <v>25087946.034</v>
      </c>
    </row>
    <row r="250" spans="1:14" ht="13.5" outlineLevel="2">
      <c r="A250" s="9" t="s">
        <v>471</v>
      </c>
      <c r="B250" s="136" t="s">
        <v>1062</v>
      </c>
      <c r="C250" s="136" t="s">
        <v>494</v>
      </c>
      <c r="D250" s="136" t="s">
        <v>495</v>
      </c>
      <c r="E250" s="137" t="s">
        <v>321</v>
      </c>
      <c r="F250" s="137" t="s">
        <v>496</v>
      </c>
      <c r="G250" s="9" t="s">
        <v>157</v>
      </c>
      <c r="H250" s="188">
        <v>18350000</v>
      </c>
      <c r="I250" s="138">
        <v>1623831760.452</v>
      </c>
      <c r="J250" s="138">
        <v>1462997505.3</v>
      </c>
      <c r="K250" s="138">
        <v>216957719.342</v>
      </c>
      <c r="L250" s="138">
        <v>26973949.509</v>
      </c>
      <c r="M250" s="138">
        <v>24078364.4</v>
      </c>
      <c r="N250" s="138">
        <v>3586078.006</v>
      </c>
    </row>
    <row r="251" spans="1:14" ht="13.5" outlineLevel="1">
      <c r="A251" s="193" t="s">
        <v>1262</v>
      </c>
      <c r="B251" s="136"/>
      <c r="C251" s="136"/>
      <c r="D251" s="136"/>
      <c r="E251" s="137"/>
      <c r="F251" s="137"/>
      <c r="G251" s="9"/>
      <c r="H251" s="188"/>
      <c r="I251" s="138"/>
      <c r="J251" s="138"/>
      <c r="K251" s="138"/>
      <c r="L251" s="138">
        <f>SUBTOTAL(9,L242:L250)</f>
        <v>117467880.523</v>
      </c>
      <c r="M251" s="138">
        <f>SUBTOTAL(9,M242:M250)</f>
        <v>38807558.025</v>
      </c>
      <c r="N251" s="138">
        <f>SUBTOTAL(9,N242:N250)</f>
        <v>81872653.876</v>
      </c>
    </row>
    <row r="252" spans="1:14" ht="13.5" outlineLevel="2">
      <c r="A252" s="9" t="s">
        <v>515</v>
      </c>
      <c r="B252" s="136" t="s">
        <v>1060</v>
      </c>
      <c r="C252" s="136">
        <v>10450</v>
      </c>
      <c r="D252" s="136" t="s">
        <v>1051</v>
      </c>
      <c r="E252" s="137" t="s">
        <v>1052</v>
      </c>
      <c r="F252" s="137" t="s">
        <v>1053</v>
      </c>
      <c r="G252" s="135" t="s">
        <v>211</v>
      </c>
      <c r="H252" s="187">
        <v>647000000</v>
      </c>
      <c r="I252" s="138">
        <v>11392688.172</v>
      </c>
      <c r="J252" s="138">
        <v>11352289.734</v>
      </c>
      <c r="K252" s="138" t="s">
        <v>97</v>
      </c>
      <c r="L252" s="138">
        <v>189247.312</v>
      </c>
      <c r="M252" s="138">
        <v>188138.71</v>
      </c>
      <c r="N252" s="138" t="s">
        <v>97</v>
      </c>
    </row>
    <row r="253" spans="1:14" ht="13.5" outlineLevel="2">
      <c r="A253" s="9" t="s">
        <v>515</v>
      </c>
      <c r="B253" s="136" t="s">
        <v>1060</v>
      </c>
      <c r="C253" s="136">
        <v>10455</v>
      </c>
      <c r="D253" s="136" t="s">
        <v>867</v>
      </c>
      <c r="E253" s="137" t="s">
        <v>868</v>
      </c>
      <c r="F253" s="137" t="s">
        <v>869</v>
      </c>
      <c r="G253" s="135" t="s">
        <v>211</v>
      </c>
      <c r="H253" s="187">
        <v>1222000000</v>
      </c>
      <c r="I253" s="138">
        <v>632812043.011</v>
      </c>
      <c r="J253" s="138">
        <v>638434808.158</v>
      </c>
      <c r="K253" s="138" t="s">
        <v>97</v>
      </c>
      <c r="L253" s="138">
        <v>10511827.957</v>
      </c>
      <c r="M253" s="138">
        <v>10559972.347</v>
      </c>
      <c r="N253" s="138" t="s">
        <v>97</v>
      </c>
    </row>
    <row r="254" spans="1:14" ht="13.5" outlineLevel="2">
      <c r="A254" s="9" t="s">
        <v>515</v>
      </c>
      <c r="B254" s="136" t="s">
        <v>1060</v>
      </c>
      <c r="C254" s="136">
        <v>10456</v>
      </c>
      <c r="D254" s="136" t="s">
        <v>870</v>
      </c>
      <c r="E254" s="137" t="s">
        <v>868</v>
      </c>
      <c r="F254" s="137" t="s">
        <v>869</v>
      </c>
      <c r="G254" s="135" t="s">
        <v>211</v>
      </c>
      <c r="H254" s="187">
        <v>129000000</v>
      </c>
      <c r="I254" s="138">
        <v>66802580.645</v>
      </c>
      <c r="J254" s="138">
        <v>67396145.869</v>
      </c>
      <c r="K254" s="138" t="s">
        <v>97</v>
      </c>
      <c r="L254" s="138">
        <v>1109677.419</v>
      </c>
      <c r="M254" s="138">
        <v>1114759.765</v>
      </c>
      <c r="N254" s="138" t="s">
        <v>97</v>
      </c>
    </row>
    <row r="255" spans="1:14" ht="13.5" outlineLevel="2">
      <c r="A255" s="9" t="s">
        <v>515</v>
      </c>
      <c r="B255" s="136" t="s">
        <v>1060</v>
      </c>
      <c r="C255" s="136">
        <v>10457</v>
      </c>
      <c r="D255" s="136" t="s">
        <v>871</v>
      </c>
      <c r="E255" s="137" t="s">
        <v>872</v>
      </c>
      <c r="F255" s="137" t="s">
        <v>807</v>
      </c>
      <c r="G255" s="135" t="s">
        <v>211</v>
      </c>
      <c r="H255" s="187">
        <v>804000000</v>
      </c>
      <c r="I255" s="138">
        <v>416350967.742</v>
      </c>
      <c r="J255" s="138">
        <v>415668586.474</v>
      </c>
      <c r="K255" s="138" t="s">
        <v>97</v>
      </c>
      <c r="L255" s="138">
        <v>6916129.032</v>
      </c>
      <c r="M255" s="138">
        <v>6885920.425</v>
      </c>
      <c r="N255" s="138" t="s">
        <v>97</v>
      </c>
    </row>
    <row r="256" spans="1:14" ht="13.5" outlineLevel="2">
      <c r="A256" s="9" t="s">
        <v>515</v>
      </c>
      <c r="B256" s="136" t="s">
        <v>1060</v>
      </c>
      <c r="C256" s="136">
        <v>10458</v>
      </c>
      <c r="D256" s="136" t="s">
        <v>873</v>
      </c>
      <c r="E256" s="137" t="s">
        <v>874</v>
      </c>
      <c r="F256" s="137" t="s">
        <v>116</v>
      </c>
      <c r="G256" s="135" t="s">
        <v>211</v>
      </c>
      <c r="H256" s="187">
        <v>3228000000</v>
      </c>
      <c r="I256" s="138">
        <v>1671618064.516</v>
      </c>
      <c r="J256" s="138">
        <v>42394059.814</v>
      </c>
      <c r="K256" s="138">
        <v>1553992488.57</v>
      </c>
      <c r="L256" s="138">
        <v>27767741.935</v>
      </c>
      <c r="M256" s="138">
        <v>702295.367</v>
      </c>
      <c r="N256" s="138">
        <v>25685826.257</v>
      </c>
    </row>
    <row r="257" spans="1:14" ht="13.5" outlineLevel="2">
      <c r="A257" s="9" t="s">
        <v>515</v>
      </c>
      <c r="B257" s="136" t="s">
        <v>1060</v>
      </c>
      <c r="C257" s="136">
        <v>10459</v>
      </c>
      <c r="D257" s="136" t="s">
        <v>875</v>
      </c>
      <c r="E257" s="137" t="s">
        <v>874</v>
      </c>
      <c r="F257" s="137" t="s">
        <v>116</v>
      </c>
      <c r="G257" s="135" t="s">
        <v>211</v>
      </c>
      <c r="H257" s="187">
        <v>5165000000</v>
      </c>
      <c r="I257" s="138">
        <v>2674692473.118</v>
      </c>
      <c r="J257" s="138">
        <v>109604154.642</v>
      </c>
      <c r="K257" s="138">
        <v>2446574951.012</v>
      </c>
      <c r="L257" s="138">
        <v>44430107.527</v>
      </c>
      <c r="M257" s="138">
        <v>1815690.46</v>
      </c>
      <c r="N257" s="138">
        <v>40439255.389</v>
      </c>
    </row>
    <row r="258" spans="1:14" ht="13.5" outlineLevel="2">
      <c r="A258" s="9" t="s">
        <v>515</v>
      </c>
      <c r="B258" s="136" t="s">
        <v>1060</v>
      </c>
      <c r="C258" s="136">
        <v>10460</v>
      </c>
      <c r="D258" s="136" t="s">
        <v>876</v>
      </c>
      <c r="E258" s="137" t="s">
        <v>361</v>
      </c>
      <c r="F258" s="137" t="s">
        <v>877</v>
      </c>
      <c r="G258" s="135" t="s">
        <v>211</v>
      </c>
      <c r="H258" s="187">
        <v>795000000</v>
      </c>
      <c r="I258" s="138">
        <v>411690322.581</v>
      </c>
      <c r="J258" s="138">
        <v>415274390.244</v>
      </c>
      <c r="K258" s="138" t="s">
        <v>97</v>
      </c>
      <c r="L258" s="138">
        <v>6838709.677</v>
      </c>
      <c r="M258" s="138">
        <v>6875973.015</v>
      </c>
      <c r="N258" s="138" t="s">
        <v>97</v>
      </c>
    </row>
    <row r="259" spans="1:14" ht="13.5" outlineLevel="2">
      <c r="A259" s="9" t="s">
        <v>515</v>
      </c>
      <c r="B259" s="136" t="s">
        <v>1060</v>
      </c>
      <c r="C259" s="136">
        <v>10461</v>
      </c>
      <c r="D259" s="136" t="s">
        <v>878</v>
      </c>
      <c r="E259" s="137" t="s">
        <v>536</v>
      </c>
      <c r="F259" s="137" t="s">
        <v>807</v>
      </c>
      <c r="G259" s="135" t="s">
        <v>211</v>
      </c>
      <c r="H259" s="187">
        <v>661000000</v>
      </c>
      <c r="I259" s="138">
        <v>342298494.624</v>
      </c>
      <c r="J259" s="138">
        <v>341737482.163</v>
      </c>
      <c r="K259" s="138" t="s">
        <v>97</v>
      </c>
      <c r="L259" s="138">
        <v>5686021.505</v>
      </c>
      <c r="M259" s="138">
        <v>5661185.822</v>
      </c>
      <c r="N259" s="138" t="s">
        <v>97</v>
      </c>
    </row>
    <row r="260" spans="1:14" ht="13.5" outlineLevel="2">
      <c r="A260" s="9" t="s">
        <v>515</v>
      </c>
      <c r="B260" s="136" t="s">
        <v>1060</v>
      </c>
      <c r="C260" s="136">
        <v>10462</v>
      </c>
      <c r="D260" s="136" t="s">
        <v>879</v>
      </c>
      <c r="E260" s="137" t="s">
        <v>536</v>
      </c>
      <c r="F260" s="137" t="s">
        <v>807</v>
      </c>
      <c r="G260" s="135" t="s">
        <v>211</v>
      </c>
      <c r="H260" s="187">
        <v>1238000000</v>
      </c>
      <c r="I260" s="138">
        <v>641097634.409</v>
      </c>
      <c r="J260" s="138">
        <v>640046903.053</v>
      </c>
      <c r="K260" s="138" t="s">
        <v>97</v>
      </c>
      <c r="L260" s="138">
        <v>10649462.366</v>
      </c>
      <c r="M260" s="138">
        <v>10602947.123</v>
      </c>
      <c r="N260" s="138" t="s">
        <v>97</v>
      </c>
    </row>
    <row r="261" spans="1:14" ht="13.5" outlineLevel="2">
      <c r="A261" s="9" t="s">
        <v>515</v>
      </c>
      <c r="B261" s="136" t="s">
        <v>1060</v>
      </c>
      <c r="C261" s="136">
        <v>10463</v>
      </c>
      <c r="D261" s="136" t="s">
        <v>880</v>
      </c>
      <c r="E261" s="137" t="s">
        <v>536</v>
      </c>
      <c r="F261" s="137" t="s">
        <v>116</v>
      </c>
      <c r="G261" s="135" t="s">
        <v>211</v>
      </c>
      <c r="H261" s="187">
        <v>647000000</v>
      </c>
      <c r="I261" s="138">
        <v>331976572.143</v>
      </c>
      <c r="J261" s="138" t="s">
        <v>97</v>
      </c>
      <c r="K261" s="138">
        <v>316660653.384</v>
      </c>
      <c r="L261" s="138">
        <v>5514560.999</v>
      </c>
      <c r="M261" s="138" t="s">
        <v>97</v>
      </c>
      <c r="N261" s="138">
        <v>5234060.387</v>
      </c>
    </row>
    <row r="262" spans="1:14" ht="13.5" outlineLevel="2">
      <c r="A262" s="9" t="s">
        <v>515</v>
      </c>
      <c r="B262" s="136" t="s">
        <v>1060</v>
      </c>
      <c r="C262" s="136">
        <v>10464</v>
      </c>
      <c r="D262" s="136" t="s">
        <v>864</v>
      </c>
      <c r="E262" s="137" t="s">
        <v>865</v>
      </c>
      <c r="F262" s="137" t="s">
        <v>866</v>
      </c>
      <c r="G262" s="135" t="s">
        <v>211</v>
      </c>
      <c r="H262" s="187">
        <v>103000000</v>
      </c>
      <c r="I262" s="138">
        <v>53338494.624</v>
      </c>
      <c r="J262" s="138" t="s">
        <v>97</v>
      </c>
      <c r="K262" s="138">
        <v>50877694.317</v>
      </c>
      <c r="L262" s="138">
        <v>886021.505</v>
      </c>
      <c r="M262" s="138" t="s">
        <v>97</v>
      </c>
      <c r="N262" s="138">
        <v>840953.625</v>
      </c>
    </row>
    <row r="263" spans="1:14" ht="13.5" outlineLevel="2">
      <c r="A263" s="9" t="s">
        <v>515</v>
      </c>
      <c r="B263" s="136" t="s">
        <v>1060</v>
      </c>
      <c r="C263" s="136">
        <v>10465</v>
      </c>
      <c r="D263" s="136" t="s">
        <v>881</v>
      </c>
      <c r="E263" s="137" t="s">
        <v>882</v>
      </c>
      <c r="F263" s="137" t="s">
        <v>883</v>
      </c>
      <c r="G263" s="135" t="s">
        <v>211</v>
      </c>
      <c r="H263" s="187">
        <v>27000000</v>
      </c>
      <c r="I263" s="138">
        <v>13981935.484</v>
      </c>
      <c r="J263" s="138" t="s">
        <v>97</v>
      </c>
      <c r="K263" s="138">
        <v>13336871.326</v>
      </c>
      <c r="L263" s="138">
        <v>232258.065</v>
      </c>
      <c r="M263" s="138" t="s">
        <v>97</v>
      </c>
      <c r="N263" s="138">
        <v>220444.154</v>
      </c>
    </row>
    <row r="264" spans="1:14" ht="13.5" outlineLevel="2">
      <c r="A264" s="9" t="s">
        <v>515</v>
      </c>
      <c r="B264" s="136" t="s">
        <v>1060</v>
      </c>
      <c r="C264" s="136">
        <v>10466</v>
      </c>
      <c r="D264" s="136" t="s">
        <v>884</v>
      </c>
      <c r="E264" s="137" t="s">
        <v>885</v>
      </c>
      <c r="F264" s="137" t="s">
        <v>304</v>
      </c>
      <c r="G264" s="135" t="s">
        <v>211</v>
      </c>
      <c r="H264" s="187">
        <v>890000000</v>
      </c>
      <c r="I264" s="138">
        <v>460886021.505</v>
      </c>
      <c r="J264" s="138">
        <v>356067831.626</v>
      </c>
      <c r="K264" s="138">
        <v>103731221.424</v>
      </c>
      <c r="L264" s="138">
        <v>7655913.978</v>
      </c>
      <c r="M264" s="138">
        <v>5853490.574</v>
      </c>
      <c r="N264" s="138">
        <v>1714565.643</v>
      </c>
    </row>
    <row r="265" spans="1:14" ht="13.5" outlineLevel="2">
      <c r="A265" s="9" t="s">
        <v>515</v>
      </c>
      <c r="B265" s="136" t="s">
        <v>1060</v>
      </c>
      <c r="C265" s="136">
        <v>10467</v>
      </c>
      <c r="D265" s="136" t="s">
        <v>886</v>
      </c>
      <c r="E265" s="137" t="s">
        <v>885</v>
      </c>
      <c r="F265" s="137" t="s">
        <v>316</v>
      </c>
      <c r="G265" s="135" t="s">
        <v>211</v>
      </c>
      <c r="H265" s="187">
        <v>4052000000</v>
      </c>
      <c r="I265" s="138">
        <v>2098326021.505</v>
      </c>
      <c r="J265" s="138">
        <v>157612378.411</v>
      </c>
      <c r="K265" s="138">
        <v>1852837197.91</v>
      </c>
      <c r="L265" s="138">
        <v>34855913.978</v>
      </c>
      <c r="M265" s="138">
        <v>2591030.387</v>
      </c>
      <c r="N265" s="138">
        <v>30625408.23</v>
      </c>
    </row>
    <row r="266" spans="1:14" ht="13.5" outlineLevel="2">
      <c r="A266" s="9" t="s">
        <v>515</v>
      </c>
      <c r="B266" s="136" t="s">
        <v>1062</v>
      </c>
      <c r="C266" s="136" t="s">
        <v>511</v>
      </c>
      <c r="D266" s="136" t="s">
        <v>512</v>
      </c>
      <c r="E266" s="137" t="s">
        <v>513</v>
      </c>
      <c r="F266" s="137" t="s">
        <v>514</v>
      </c>
      <c r="G266" s="9" t="s">
        <v>211</v>
      </c>
      <c r="H266" s="188">
        <v>3840221709</v>
      </c>
      <c r="I266" s="138">
        <v>183878562.428</v>
      </c>
      <c r="J266" s="138">
        <v>184867489.747</v>
      </c>
      <c r="K266" s="138" t="s">
        <v>97</v>
      </c>
      <c r="L266" s="138">
        <v>3054461.17</v>
      </c>
      <c r="M266" s="138">
        <v>3065621.168</v>
      </c>
      <c r="N266" s="138" t="s">
        <v>97</v>
      </c>
    </row>
    <row r="267" spans="1:14" ht="13.5" outlineLevel="2">
      <c r="A267" s="9" t="s">
        <v>515</v>
      </c>
      <c r="B267" s="136" t="s">
        <v>1062</v>
      </c>
      <c r="C267" s="136" t="s">
        <v>517</v>
      </c>
      <c r="D267" s="136" t="s">
        <v>518</v>
      </c>
      <c r="E267" s="137" t="s">
        <v>519</v>
      </c>
      <c r="F267" s="137" t="s">
        <v>520</v>
      </c>
      <c r="G267" s="9" t="s">
        <v>211</v>
      </c>
      <c r="H267" s="188">
        <v>11750943211</v>
      </c>
      <c r="I267" s="138">
        <v>305052529.359</v>
      </c>
      <c r="J267" s="138">
        <v>309160359.572</v>
      </c>
      <c r="K267" s="138" t="s">
        <v>97</v>
      </c>
      <c r="L267" s="138">
        <v>5067317.763</v>
      </c>
      <c r="M267" s="138">
        <v>5130420.46</v>
      </c>
      <c r="N267" s="138" t="s">
        <v>97</v>
      </c>
    </row>
    <row r="268" spans="1:14" ht="13.5" outlineLevel="2">
      <c r="A268" s="9" t="s">
        <v>515</v>
      </c>
      <c r="B268" s="136" t="s">
        <v>1062</v>
      </c>
      <c r="C268" s="136" t="s">
        <v>521</v>
      </c>
      <c r="D268" s="136" t="s">
        <v>522</v>
      </c>
      <c r="E268" s="137" t="s">
        <v>523</v>
      </c>
      <c r="F268" s="137" t="s">
        <v>524</v>
      </c>
      <c r="G268" s="9" t="s">
        <v>211</v>
      </c>
      <c r="H268" s="188">
        <v>3829074991</v>
      </c>
      <c r="I268" s="138">
        <v>1674663774.379</v>
      </c>
      <c r="J268" s="138">
        <v>75869283.287</v>
      </c>
      <c r="K268" s="138">
        <v>1524112405.96</v>
      </c>
      <c r="L268" s="138">
        <v>27818335.123</v>
      </c>
      <c r="M268" s="138">
        <v>1250720.615</v>
      </c>
      <c r="N268" s="138">
        <v>25191940.594</v>
      </c>
    </row>
    <row r="269" spans="1:14" ht="13.5" outlineLevel="2">
      <c r="A269" s="9" t="s">
        <v>515</v>
      </c>
      <c r="B269" s="136" t="s">
        <v>1062</v>
      </c>
      <c r="C269" s="136" t="s">
        <v>525</v>
      </c>
      <c r="D269" s="136" t="s">
        <v>378</v>
      </c>
      <c r="E269" s="137" t="s">
        <v>523</v>
      </c>
      <c r="F269" s="137" t="s">
        <v>116</v>
      </c>
      <c r="G269" s="9" t="s">
        <v>211</v>
      </c>
      <c r="H269" s="188">
        <v>5148186768</v>
      </c>
      <c r="I269" s="138">
        <v>899570448.723</v>
      </c>
      <c r="J269" s="138">
        <v>899843391.91</v>
      </c>
      <c r="K269" s="138" t="s">
        <v>97</v>
      </c>
      <c r="L269" s="138">
        <v>14943030.71</v>
      </c>
      <c r="M269" s="138">
        <v>14815525.572</v>
      </c>
      <c r="N269" s="138" t="s">
        <v>97</v>
      </c>
    </row>
    <row r="270" spans="1:14" ht="13.5" outlineLevel="2">
      <c r="A270" s="9" t="s">
        <v>515</v>
      </c>
      <c r="B270" s="136" t="s">
        <v>1062</v>
      </c>
      <c r="C270" s="136" t="s">
        <v>526</v>
      </c>
      <c r="D270" s="136" t="s">
        <v>527</v>
      </c>
      <c r="E270" s="137" t="s">
        <v>528</v>
      </c>
      <c r="F270" s="137" t="s">
        <v>529</v>
      </c>
      <c r="G270" s="9" t="s">
        <v>211</v>
      </c>
      <c r="H270" s="188">
        <v>4032000000</v>
      </c>
      <c r="I270" s="138">
        <v>1747630.598</v>
      </c>
      <c r="J270" s="138" t="s">
        <v>97</v>
      </c>
      <c r="K270" s="138">
        <v>1667002.715</v>
      </c>
      <c r="L270" s="138">
        <v>29030.409</v>
      </c>
      <c r="M270" s="138" t="s">
        <v>97</v>
      </c>
      <c r="N270" s="138">
        <v>27553.764</v>
      </c>
    </row>
    <row r="271" spans="1:14" ht="13.5" outlineLevel="2">
      <c r="A271" s="9" t="s">
        <v>515</v>
      </c>
      <c r="B271" s="136" t="s">
        <v>1062</v>
      </c>
      <c r="C271" s="136" t="s">
        <v>530</v>
      </c>
      <c r="D271" s="136" t="s">
        <v>531</v>
      </c>
      <c r="E271" s="137" t="s">
        <v>532</v>
      </c>
      <c r="F271" s="137" t="s">
        <v>533</v>
      </c>
      <c r="G271" s="9" t="s">
        <v>211</v>
      </c>
      <c r="H271" s="188">
        <v>3103915860</v>
      </c>
      <c r="I271" s="138">
        <v>23346797.66</v>
      </c>
      <c r="J271" s="138" t="s">
        <v>97</v>
      </c>
      <c r="K271" s="138" t="s">
        <v>97</v>
      </c>
      <c r="L271" s="138">
        <v>387820.559</v>
      </c>
      <c r="M271" s="138" t="s">
        <v>97</v>
      </c>
      <c r="N271" s="138" t="s">
        <v>97</v>
      </c>
    </row>
    <row r="272" spans="1:14" ht="13.5" outlineLevel="2">
      <c r="A272" s="9" t="s">
        <v>515</v>
      </c>
      <c r="B272" s="136" t="s">
        <v>1062</v>
      </c>
      <c r="C272" s="136" t="s">
        <v>534</v>
      </c>
      <c r="D272" s="136" t="s">
        <v>535</v>
      </c>
      <c r="E272" s="137" t="s">
        <v>536</v>
      </c>
      <c r="F272" s="137" t="s">
        <v>116</v>
      </c>
      <c r="G272" s="9" t="s">
        <v>211</v>
      </c>
      <c r="H272" s="188">
        <v>12523000000</v>
      </c>
      <c r="I272" s="138">
        <v>6428837987.028</v>
      </c>
      <c r="J272" s="138" t="s">
        <v>97</v>
      </c>
      <c r="K272" s="138">
        <v>6132240068.419</v>
      </c>
      <c r="L272" s="138">
        <v>106791328.688</v>
      </c>
      <c r="M272" s="138" t="s">
        <v>97</v>
      </c>
      <c r="N272" s="138">
        <v>101359339.974</v>
      </c>
    </row>
    <row r="273" spans="1:14" ht="13.5" outlineLevel="2">
      <c r="A273" s="9" t="s">
        <v>515</v>
      </c>
      <c r="B273" s="136" t="s">
        <v>1062</v>
      </c>
      <c r="C273" s="136" t="s">
        <v>537</v>
      </c>
      <c r="D273" s="136" t="s">
        <v>538</v>
      </c>
      <c r="E273" s="137" t="s">
        <v>536</v>
      </c>
      <c r="F273" s="137" t="s">
        <v>116</v>
      </c>
      <c r="G273" s="9" t="s">
        <v>211</v>
      </c>
      <c r="H273" s="188">
        <v>3839000000</v>
      </c>
      <c r="I273" s="138">
        <v>1988024086.022</v>
      </c>
      <c r="J273" s="138" t="s">
        <v>97</v>
      </c>
      <c r="K273" s="138">
        <v>1896305519.268</v>
      </c>
      <c r="L273" s="138">
        <v>33023655.914</v>
      </c>
      <c r="M273" s="138" t="s">
        <v>97</v>
      </c>
      <c r="N273" s="138">
        <v>31343892.88</v>
      </c>
    </row>
    <row r="274" spans="1:14" ht="13.5" outlineLevel="2">
      <c r="A274" s="9" t="s">
        <v>515</v>
      </c>
      <c r="B274" s="136" t="s">
        <v>1062</v>
      </c>
      <c r="C274" s="136" t="s">
        <v>1020</v>
      </c>
      <c r="D274" s="136" t="s">
        <v>1227</v>
      </c>
      <c r="E274" s="137" t="s">
        <v>1228</v>
      </c>
      <c r="F274" s="137" t="s">
        <v>1229</v>
      </c>
      <c r="G274" s="9" t="s">
        <v>211</v>
      </c>
      <c r="H274" s="188">
        <v>19455000000</v>
      </c>
      <c r="I274" s="138" t="s">
        <v>97</v>
      </c>
      <c r="J274" s="138" t="s">
        <v>97</v>
      </c>
      <c r="K274" s="138">
        <v>9609956727.629</v>
      </c>
      <c r="L274" s="138" t="s">
        <v>97</v>
      </c>
      <c r="M274" s="138" t="s">
        <v>97</v>
      </c>
      <c r="N274" s="138">
        <v>158842259.961</v>
      </c>
    </row>
    <row r="275" spans="1:14" ht="13.5" outlineLevel="2">
      <c r="A275" s="9" t="s">
        <v>515</v>
      </c>
      <c r="B275" s="136" t="s">
        <v>1062</v>
      </c>
      <c r="C275" s="136" t="s">
        <v>1021</v>
      </c>
      <c r="D275" s="136" t="s">
        <v>1230</v>
      </c>
      <c r="E275" s="137" t="s">
        <v>1228</v>
      </c>
      <c r="F275" s="137" t="s">
        <v>1231</v>
      </c>
      <c r="G275" s="9" t="s">
        <v>211</v>
      </c>
      <c r="H275" s="188">
        <v>3702000000</v>
      </c>
      <c r="I275" s="138" t="s">
        <v>97</v>
      </c>
      <c r="J275" s="138" t="s">
        <v>97</v>
      </c>
      <c r="K275" s="138">
        <v>1828633246.244</v>
      </c>
      <c r="L275" s="138" t="s">
        <v>97</v>
      </c>
      <c r="M275" s="138" t="s">
        <v>97</v>
      </c>
      <c r="N275" s="138">
        <v>30225342.913</v>
      </c>
    </row>
    <row r="276" spans="1:14" ht="13.5" outlineLevel="1">
      <c r="A276" s="193" t="s">
        <v>1263</v>
      </c>
      <c r="B276" s="136"/>
      <c r="C276" s="136"/>
      <c r="D276" s="136"/>
      <c r="E276" s="137"/>
      <c r="F276" s="137"/>
      <c r="G276" s="9"/>
      <c r="H276" s="188"/>
      <c r="I276" s="138"/>
      <c r="J276" s="138"/>
      <c r="K276" s="138"/>
      <c r="L276" s="138">
        <f>SUBTOTAL(9,L252:L275)</f>
        <v>354358573.59099996</v>
      </c>
      <c r="M276" s="138">
        <f>SUBTOTAL(9,M252:M275)</f>
        <v>77113691.81</v>
      </c>
      <c r="N276" s="138">
        <f>SUBTOTAL(9,N252:N275)</f>
        <v>451750843.771</v>
      </c>
    </row>
    <row r="277" spans="1:14" ht="13.5" outlineLevel="2">
      <c r="A277" s="9" t="s">
        <v>544</v>
      </c>
      <c r="B277" s="136" t="s">
        <v>1062</v>
      </c>
      <c r="C277" s="136" t="s">
        <v>539</v>
      </c>
      <c r="D277" s="136" t="s">
        <v>541</v>
      </c>
      <c r="E277" s="137" t="s">
        <v>542</v>
      </c>
      <c r="F277" s="137" t="s">
        <v>543</v>
      </c>
      <c r="G277" s="9" t="s">
        <v>540</v>
      </c>
      <c r="H277" s="188">
        <v>17903000000</v>
      </c>
      <c r="I277" s="138">
        <v>1125363463.241</v>
      </c>
      <c r="J277" s="138" t="s">
        <v>97</v>
      </c>
      <c r="K277" s="138">
        <v>1167419176.196</v>
      </c>
      <c r="L277" s="138">
        <v>18693745.237</v>
      </c>
      <c r="M277" s="138" t="s">
        <v>97</v>
      </c>
      <c r="N277" s="138">
        <v>19296184.731</v>
      </c>
    </row>
    <row r="278" spans="1:14" ht="13.5" outlineLevel="1">
      <c r="A278" s="193" t="s">
        <v>1264</v>
      </c>
      <c r="B278" s="136"/>
      <c r="C278" s="136"/>
      <c r="D278" s="136"/>
      <c r="E278" s="137"/>
      <c r="F278" s="137"/>
      <c r="G278" s="9"/>
      <c r="H278" s="188"/>
      <c r="I278" s="138"/>
      <c r="J278" s="138"/>
      <c r="K278" s="138"/>
      <c r="L278" s="138">
        <f>SUBTOTAL(9,L277:L277)</f>
        <v>18693745.237</v>
      </c>
      <c r="M278" s="138">
        <f>SUBTOTAL(9,M277:M277)</f>
        <v>0</v>
      </c>
      <c r="N278" s="138">
        <f>SUBTOTAL(9,N277:N277)</f>
        <v>19296184.731</v>
      </c>
    </row>
    <row r="279" spans="1:14" ht="13.5" outlineLevel="2">
      <c r="A279" s="9" t="s">
        <v>546</v>
      </c>
      <c r="B279" s="136" t="s">
        <v>1062</v>
      </c>
      <c r="C279" s="136">
        <v>448</v>
      </c>
      <c r="D279" s="136" t="s">
        <v>547</v>
      </c>
      <c r="E279" s="137" t="s">
        <v>548</v>
      </c>
      <c r="F279" s="137" t="s">
        <v>372</v>
      </c>
      <c r="G279" s="9" t="s">
        <v>545</v>
      </c>
      <c r="H279" s="188">
        <v>5000000</v>
      </c>
      <c r="I279" s="138">
        <v>1027944950.327</v>
      </c>
      <c r="J279" s="138" t="s">
        <v>97</v>
      </c>
      <c r="K279" s="138">
        <v>1036832161.876</v>
      </c>
      <c r="L279" s="138">
        <v>17075497.514</v>
      </c>
      <c r="M279" s="138" t="s">
        <v>97</v>
      </c>
      <c r="N279" s="138">
        <v>17137721.684</v>
      </c>
    </row>
    <row r="280" spans="1:14" ht="13.5" outlineLevel="2">
      <c r="A280" s="9" t="s">
        <v>546</v>
      </c>
      <c r="B280" s="136" t="s">
        <v>1062</v>
      </c>
      <c r="C280" s="136">
        <v>488</v>
      </c>
      <c r="D280" s="136" t="s">
        <v>549</v>
      </c>
      <c r="E280" s="137" t="s">
        <v>550</v>
      </c>
      <c r="F280" s="137" t="s">
        <v>38</v>
      </c>
      <c r="G280" s="9" t="s">
        <v>545</v>
      </c>
      <c r="H280" s="188">
        <v>10000000</v>
      </c>
      <c r="I280" s="138">
        <v>228266623.748</v>
      </c>
      <c r="J280" s="138">
        <v>15330835.078</v>
      </c>
      <c r="K280" s="138">
        <v>214930352.553</v>
      </c>
      <c r="L280" s="138">
        <v>3791804.381</v>
      </c>
      <c r="M280" s="138">
        <v>252126.454</v>
      </c>
      <c r="N280" s="138">
        <v>3552567.811</v>
      </c>
    </row>
    <row r="281" spans="1:14" ht="13.5" outlineLevel="2">
      <c r="A281" s="9" t="s">
        <v>546</v>
      </c>
      <c r="B281" s="136" t="s">
        <v>1062</v>
      </c>
      <c r="C281" s="136">
        <v>548</v>
      </c>
      <c r="D281" s="136" t="s">
        <v>551</v>
      </c>
      <c r="E281" s="137" t="s">
        <v>552</v>
      </c>
      <c r="F281" s="137" t="s">
        <v>146</v>
      </c>
      <c r="G281" s="9" t="s">
        <v>545</v>
      </c>
      <c r="H281" s="188">
        <v>9000000</v>
      </c>
      <c r="I281" s="138">
        <v>879267720.937</v>
      </c>
      <c r="J281" s="138">
        <v>175908820.33</v>
      </c>
      <c r="K281" s="138">
        <v>710459375.666</v>
      </c>
      <c r="L281" s="138">
        <v>14605776.095</v>
      </c>
      <c r="M281" s="138">
        <v>2906412.658</v>
      </c>
      <c r="N281" s="138">
        <v>11743130.176</v>
      </c>
    </row>
    <row r="282" spans="1:14" ht="13.5" outlineLevel="2">
      <c r="A282" s="9" t="s">
        <v>546</v>
      </c>
      <c r="B282" s="136" t="s">
        <v>1062</v>
      </c>
      <c r="C282" s="136">
        <v>693</v>
      </c>
      <c r="D282" s="136" t="s">
        <v>553</v>
      </c>
      <c r="E282" s="137" t="s">
        <v>554</v>
      </c>
      <c r="F282" s="137" t="s">
        <v>555</v>
      </c>
      <c r="G282" s="9" t="s">
        <v>545</v>
      </c>
      <c r="H282" s="188">
        <v>10000000</v>
      </c>
      <c r="I282" s="138">
        <v>2081676406.515</v>
      </c>
      <c r="J282" s="138" t="s">
        <v>97</v>
      </c>
      <c r="K282" s="138">
        <v>2099673769.695</v>
      </c>
      <c r="L282" s="138">
        <v>34579342.301</v>
      </c>
      <c r="M282" s="138" t="s">
        <v>97</v>
      </c>
      <c r="N282" s="138">
        <v>34705351.565</v>
      </c>
    </row>
    <row r="283" spans="1:14" ht="13.5" outlineLevel="2">
      <c r="A283" s="9" t="s">
        <v>546</v>
      </c>
      <c r="B283" s="136" t="s">
        <v>1062</v>
      </c>
      <c r="C283" s="136" t="s">
        <v>1233</v>
      </c>
      <c r="D283" s="136" t="s">
        <v>66</v>
      </c>
      <c r="E283" s="137" t="s">
        <v>67</v>
      </c>
      <c r="F283" s="137" t="s">
        <v>68</v>
      </c>
      <c r="G283" s="9" t="s">
        <v>545</v>
      </c>
      <c r="H283" s="188">
        <v>11000000</v>
      </c>
      <c r="I283" s="138" t="s">
        <v>97</v>
      </c>
      <c r="J283" s="138" t="s">
        <v>97</v>
      </c>
      <c r="K283" s="138">
        <v>2309641146.665</v>
      </c>
      <c r="L283" s="138" t="s">
        <v>97</v>
      </c>
      <c r="M283" s="138" t="s">
        <v>97</v>
      </c>
      <c r="N283" s="138">
        <v>38175886.722</v>
      </c>
    </row>
    <row r="284" spans="1:14" ht="13.5" outlineLevel="1">
      <c r="A284" s="193" t="s">
        <v>1265</v>
      </c>
      <c r="B284" s="136"/>
      <c r="C284" s="136"/>
      <c r="D284" s="136"/>
      <c r="E284" s="137"/>
      <c r="F284" s="137"/>
      <c r="G284" s="9"/>
      <c r="H284" s="188"/>
      <c r="I284" s="138"/>
      <c r="J284" s="138"/>
      <c r="K284" s="138"/>
      <c r="L284" s="138">
        <f>SUBTOTAL(9,L279:L283)</f>
        <v>70052420.29100001</v>
      </c>
      <c r="M284" s="138">
        <f>SUBTOTAL(9,M279:M283)</f>
        <v>3158539.1119999997</v>
      </c>
      <c r="N284" s="138">
        <f>SUBTOTAL(9,N279:N283)</f>
        <v>105314657.958</v>
      </c>
    </row>
    <row r="285" spans="1:14" ht="13.5" outlineLevel="2">
      <c r="A285" s="9" t="s">
        <v>887</v>
      </c>
      <c r="B285" s="136" t="s">
        <v>1060</v>
      </c>
      <c r="C285" s="136">
        <v>10610</v>
      </c>
      <c r="D285" s="136" t="s">
        <v>888</v>
      </c>
      <c r="E285" s="137" t="s">
        <v>889</v>
      </c>
      <c r="F285" s="137" t="s">
        <v>116</v>
      </c>
      <c r="G285" s="135" t="s">
        <v>132</v>
      </c>
      <c r="H285" s="187">
        <v>500000</v>
      </c>
      <c r="I285" s="138">
        <v>37822154.98</v>
      </c>
      <c r="J285" s="138" t="s">
        <v>97</v>
      </c>
      <c r="K285" s="138">
        <v>40660537.516</v>
      </c>
      <c r="L285" s="138">
        <v>628275</v>
      </c>
      <c r="M285" s="138" t="s">
        <v>97</v>
      </c>
      <c r="N285" s="138">
        <v>672075</v>
      </c>
    </row>
    <row r="286" spans="1:14" ht="27" outlineLevel="1">
      <c r="A286" s="193" t="s">
        <v>1266</v>
      </c>
      <c r="B286" s="136"/>
      <c r="C286" s="136"/>
      <c r="D286" s="136"/>
      <c r="E286" s="137"/>
      <c r="F286" s="137"/>
      <c r="G286" s="135"/>
      <c r="H286" s="187"/>
      <c r="I286" s="138"/>
      <c r="J286" s="138"/>
      <c r="K286" s="138"/>
      <c r="L286" s="138">
        <f>SUBTOTAL(9,L285:L285)</f>
        <v>628275</v>
      </c>
      <c r="M286" s="138">
        <f>SUBTOTAL(9,M285:M285)</f>
        <v>0</v>
      </c>
      <c r="N286" s="138">
        <f>SUBTOTAL(9,N285:N285)</f>
        <v>672075</v>
      </c>
    </row>
    <row r="287" spans="1:14" ht="13.5" outlineLevel="2">
      <c r="A287" s="9" t="s">
        <v>890</v>
      </c>
      <c r="B287" s="136" t="s">
        <v>1060</v>
      </c>
      <c r="C287" s="136">
        <v>13520000001</v>
      </c>
      <c r="D287" s="136" t="s">
        <v>70</v>
      </c>
      <c r="E287" s="137" t="s">
        <v>71</v>
      </c>
      <c r="F287" s="137" t="s">
        <v>72</v>
      </c>
      <c r="G287" s="135" t="s">
        <v>575</v>
      </c>
      <c r="H287" s="187">
        <v>6000000</v>
      </c>
      <c r="I287" s="138">
        <v>1735662.704</v>
      </c>
      <c r="J287" s="138" t="s">
        <v>97</v>
      </c>
      <c r="K287" s="138">
        <v>1837495.187</v>
      </c>
      <c r="L287" s="138">
        <v>28831.606</v>
      </c>
      <c r="M287" s="138" t="s">
        <v>97</v>
      </c>
      <c r="N287" s="138">
        <v>30371.821</v>
      </c>
    </row>
    <row r="288" spans="1:14" ht="13.5" outlineLevel="2">
      <c r="A288" s="9" t="s">
        <v>890</v>
      </c>
      <c r="B288" s="136" t="s">
        <v>1060</v>
      </c>
      <c r="C288" s="136" t="s">
        <v>73</v>
      </c>
      <c r="D288" s="136" t="s">
        <v>74</v>
      </c>
      <c r="E288" s="137" t="s">
        <v>75</v>
      </c>
      <c r="F288" s="137" t="s">
        <v>126</v>
      </c>
      <c r="G288" s="135" t="s">
        <v>575</v>
      </c>
      <c r="H288" s="187">
        <v>12561000</v>
      </c>
      <c r="I288" s="138">
        <v>19670362.437</v>
      </c>
      <c r="J288" s="138" t="s">
        <v>97</v>
      </c>
      <c r="K288" s="138">
        <v>20824435.655</v>
      </c>
      <c r="L288" s="138">
        <v>326750.207</v>
      </c>
      <c r="M288" s="138" t="s">
        <v>97</v>
      </c>
      <c r="N288" s="138">
        <v>344205.548</v>
      </c>
    </row>
    <row r="289" spans="1:14" ht="13.5" outlineLevel="2">
      <c r="A289" s="9" t="s">
        <v>890</v>
      </c>
      <c r="B289" s="136" t="s">
        <v>1060</v>
      </c>
      <c r="C289" s="136" t="s">
        <v>891</v>
      </c>
      <c r="D289" s="136" t="s">
        <v>892</v>
      </c>
      <c r="E289" s="137" t="s">
        <v>893</v>
      </c>
      <c r="F289" s="137" t="s">
        <v>196</v>
      </c>
      <c r="G289" s="135" t="s">
        <v>575</v>
      </c>
      <c r="H289" s="187">
        <v>72600000</v>
      </c>
      <c r="I289" s="138">
        <v>153169220.011</v>
      </c>
      <c r="J289" s="138">
        <v>127698497.776</v>
      </c>
      <c r="K289" s="138">
        <v>32167800.371</v>
      </c>
      <c r="L289" s="138">
        <v>2544339.203</v>
      </c>
      <c r="M289" s="138">
        <v>2101261.303</v>
      </c>
      <c r="N289" s="138">
        <v>531699.18</v>
      </c>
    </row>
    <row r="290" spans="1:14" ht="13.5" outlineLevel="2">
      <c r="A290" s="9" t="s">
        <v>890</v>
      </c>
      <c r="B290" s="136" t="s">
        <v>1060</v>
      </c>
      <c r="C290" s="136" t="s">
        <v>894</v>
      </c>
      <c r="D290" s="136" t="s">
        <v>895</v>
      </c>
      <c r="E290" s="137" t="s">
        <v>896</v>
      </c>
      <c r="F290" s="137" t="s">
        <v>196</v>
      </c>
      <c r="G290" s="135" t="s">
        <v>575</v>
      </c>
      <c r="H290" s="187">
        <v>45000000</v>
      </c>
      <c r="I290" s="138">
        <v>256646939.165</v>
      </c>
      <c r="J290" s="138">
        <v>97784578.32</v>
      </c>
      <c r="K290" s="138">
        <v>167878644.533</v>
      </c>
      <c r="L290" s="138">
        <v>4263238.192</v>
      </c>
      <c r="M290" s="138">
        <v>1612848.376</v>
      </c>
      <c r="N290" s="138">
        <v>2774853.629</v>
      </c>
    </row>
    <row r="291" spans="1:14" ht="13.5" outlineLevel="2">
      <c r="A291" s="9" t="s">
        <v>890</v>
      </c>
      <c r="B291" s="136" t="s">
        <v>1060</v>
      </c>
      <c r="C291" s="136" t="s">
        <v>897</v>
      </c>
      <c r="D291" s="136" t="s">
        <v>898</v>
      </c>
      <c r="E291" s="137" t="s">
        <v>899</v>
      </c>
      <c r="F291" s="137" t="s">
        <v>146</v>
      </c>
      <c r="G291" s="135" t="s">
        <v>575</v>
      </c>
      <c r="H291" s="187">
        <v>15000000</v>
      </c>
      <c r="I291" s="138">
        <v>66969677.706</v>
      </c>
      <c r="J291" s="138">
        <v>49037559.316</v>
      </c>
      <c r="K291" s="138">
        <v>21269649.942</v>
      </c>
      <c r="L291" s="138">
        <v>1112453.118</v>
      </c>
      <c r="M291" s="138">
        <v>806593.749</v>
      </c>
      <c r="N291" s="138">
        <v>351564.462</v>
      </c>
    </row>
    <row r="292" spans="1:14" ht="13.5" outlineLevel="1">
      <c r="A292" s="193" t="s">
        <v>1267</v>
      </c>
      <c r="B292" s="136"/>
      <c r="C292" s="136"/>
      <c r="D292" s="136"/>
      <c r="E292" s="137"/>
      <c r="F292" s="137"/>
      <c r="G292" s="135"/>
      <c r="H292" s="187"/>
      <c r="I292" s="138"/>
      <c r="J292" s="138"/>
      <c r="K292" s="138"/>
      <c r="L292" s="138">
        <f>SUBTOTAL(9,L287:L291)</f>
        <v>8275612.326</v>
      </c>
      <c r="M292" s="138">
        <f>SUBTOTAL(9,M287:M291)</f>
        <v>4520703.427999999</v>
      </c>
      <c r="N292" s="138">
        <f>SUBTOTAL(9,N287:N291)</f>
        <v>4032694.64</v>
      </c>
    </row>
    <row r="293" spans="1:14" ht="13.5" outlineLevel="2">
      <c r="A293" s="9" t="s">
        <v>900</v>
      </c>
      <c r="B293" s="136" t="s">
        <v>1060</v>
      </c>
      <c r="C293" s="136" t="s">
        <v>901</v>
      </c>
      <c r="D293" s="136" t="s">
        <v>1061</v>
      </c>
      <c r="E293" s="137" t="s">
        <v>902</v>
      </c>
      <c r="F293" s="137" t="s">
        <v>903</v>
      </c>
      <c r="G293" s="135" t="s">
        <v>98</v>
      </c>
      <c r="H293" s="187">
        <v>6100000</v>
      </c>
      <c r="I293" s="138">
        <v>367220000</v>
      </c>
      <c r="J293" s="138" t="s">
        <v>97</v>
      </c>
      <c r="K293" s="138">
        <v>369050000</v>
      </c>
      <c r="L293" s="138">
        <v>6100000</v>
      </c>
      <c r="M293" s="138" t="s">
        <v>97</v>
      </c>
      <c r="N293" s="138">
        <v>6100000</v>
      </c>
    </row>
    <row r="294" spans="1:14" ht="13.5" outlineLevel="2">
      <c r="A294" s="9" t="s">
        <v>900</v>
      </c>
      <c r="B294" s="136" t="s">
        <v>1060</v>
      </c>
      <c r="C294" s="136" t="s">
        <v>905</v>
      </c>
      <c r="D294" s="136" t="s">
        <v>906</v>
      </c>
      <c r="E294" s="137" t="s">
        <v>902</v>
      </c>
      <c r="F294" s="137" t="s">
        <v>903</v>
      </c>
      <c r="G294" s="135" t="s">
        <v>98</v>
      </c>
      <c r="H294" s="187">
        <v>38800000</v>
      </c>
      <c r="I294" s="138">
        <v>2335760000</v>
      </c>
      <c r="J294" s="138" t="s">
        <v>97</v>
      </c>
      <c r="K294" s="138">
        <v>2347400000</v>
      </c>
      <c r="L294" s="138">
        <v>38800000</v>
      </c>
      <c r="M294" s="138" t="s">
        <v>97</v>
      </c>
      <c r="N294" s="138">
        <v>38800000</v>
      </c>
    </row>
    <row r="295" spans="1:14" ht="13.5" outlineLevel="1">
      <c r="A295" s="193" t="s">
        <v>1268</v>
      </c>
      <c r="B295" s="136"/>
      <c r="C295" s="136"/>
      <c r="D295" s="136"/>
      <c r="E295" s="137"/>
      <c r="F295" s="137"/>
      <c r="G295" s="135"/>
      <c r="H295" s="187"/>
      <c r="I295" s="138"/>
      <c r="J295" s="138"/>
      <c r="K295" s="138"/>
      <c r="L295" s="138">
        <f>SUBTOTAL(9,L293:L294)</f>
        <v>44900000</v>
      </c>
      <c r="M295" s="138">
        <f>SUBTOTAL(9,M293:M294)</f>
        <v>0</v>
      </c>
      <c r="N295" s="138">
        <f>SUBTOTAL(9,N293:N294)</f>
        <v>44900000</v>
      </c>
    </row>
    <row r="296" spans="1:14" ht="13.5" outlineLevel="2">
      <c r="A296" s="9" t="s">
        <v>500</v>
      </c>
      <c r="B296" s="136" t="s">
        <v>1062</v>
      </c>
      <c r="C296" s="136" t="s">
        <v>1012</v>
      </c>
      <c r="D296" s="136" t="s">
        <v>1013</v>
      </c>
      <c r="E296" s="137" t="s">
        <v>76</v>
      </c>
      <c r="F296" s="137" t="s">
        <v>316</v>
      </c>
      <c r="G296" s="9" t="s">
        <v>98</v>
      </c>
      <c r="H296" s="188">
        <v>10000000</v>
      </c>
      <c r="I296" s="138" t="s">
        <v>97</v>
      </c>
      <c r="J296" s="138" t="s">
        <v>97</v>
      </c>
      <c r="K296" s="138">
        <v>605000000</v>
      </c>
      <c r="L296" s="138" t="s">
        <v>97</v>
      </c>
      <c r="M296" s="138" t="s">
        <v>97</v>
      </c>
      <c r="N296" s="138">
        <v>10000000</v>
      </c>
    </row>
    <row r="297" spans="1:14" ht="13.5" outlineLevel="2">
      <c r="A297" s="9" t="s">
        <v>500</v>
      </c>
      <c r="B297" s="136" t="s">
        <v>1062</v>
      </c>
      <c r="C297" s="136" t="s">
        <v>497</v>
      </c>
      <c r="D297" s="136" t="s">
        <v>498</v>
      </c>
      <c r="E297" s="137" t="s">
        <v>499</v>
      </c>
      <c r="F297" s="137" t="s">
        <v>173</v>
      </c>
      <c r="G297" s="9" t="s">
        <v>98</v>
      </c>
      <c r="H297" s="188">
        <v>16000000</v>
      </c>
      <c r="I297" s="138">
        <v>323152736.732</v>
      </c>
      <c r="J297" s="138">
        <v>39498463.29</v>
      </c>
      <c r="K297" s="138">
        <v>285359108.54</v>
      </c>
      <c r="L297" s="138">
        <v>5367985.66</v>
      </c>
      <c r="M297" s="138">
        <v>651306.18</v>
      </c>
      <c r="N297" s="138">
        <v>4716679.48</v>
      </c>
    </row>
    <row r="298" spans="1:14" ht="13.5" outlineLevel="2">
      <c r="A298" s="9" t="s">
        <v>500</v>
      </c>
      <c r="B298" s="136" t="s">
        <v>1062</v>
      </c>
      <c r="C298" s="136" t="s">
        <v>501</v>
      </c>
      <c r="D298" s="136" t="s">
        <v>502</v>
      </c>
      <c r="E298" s="137" t="s">
        <v>503</v>
      </c>
      <c r="F298" s="137" t="s">
        <v>142</v>
      </c>
      <c r="G298" s="9" t="s">
        <v>98</v>
      </c>
      <c r="H298" s="188">
        <v>10000000</v>
      </c>
      <c r="I298" s="138">
        <v>602000000</v>
      </c>
      <c r="J298" s="138" t="s">
        <v>97</v>
      </c>
      <c r="K298" s="138">
        <v>605000000</v>
      </c>
      <c r="L298" s="138">
        <v>10000000</v>
      </c>
      <c r="M298" s="138" t="s">
        <v>97</v>
      </c>
      <c r="N298" s="138">
        <v>10000000</v>
      </c>
    </row>
    <row r="299" spans="1:14" ht="13.5" outlineLevel="2">
      <c r="A299" s="9" t="s">
        <v>500</v>
      </c>
      <c r="B299" s="136" t="s">
        <v>1062</v>
      </c>
      <c r="C299" s="136" t="s">
        <v>504</v>
      </c>
      <c r="D299" s="136" t="s">
        <v>505</v>
      </c>
      <c r="E299" s="137" t="s">
        <v>506</v>
      </c>
      <c r="F299" s="137" t="s">
        <v>116</v>
      </c>
      <c r="G299" s="9" t="s">
        <v>98</v>
      </c>
      <c r="H299" s="188">
        <v>15000000</v>
      </c>
      <c r="I299" s="138">
        <v>355426470.84</v>
      </c>
      <c r="J299" s="138">
        <v>51118366.86</v>
      </c>
      <c r="K299" s="138">
        <v>305890802.965</v>
      </c>
      <c r="L299" s="138">
        <v>5904094.2</v>
      </c>
      <c r="M299" s="138">
        <v>848047.87</v>
      </c>
      <c r="N299" s="138">
        <v>5056046.33</v>
      </c>
    </row>
    <row r="300" spans="1:14" ht="13.5" outlineLevel="2">
      <c r="A300" s="9" t="s">
        <v>500</v>
      </c>
      <c r="B300" s="136" t="s">
        <v>1062</v>
      </c>
      <c r="C300" s="136" t="s">
        <v>507</v>
      </c>
      <c r="D300" s="136" t="s">
        <v>508</v>
      </c>
      <c r="E300" s="137" t="s">
        <v>509</v>
      </c>
      <c r="F300" s="137" t="s">
        <v>510</v>
      </c>
      <c r="G300" s="9" t="s">
        <v>98</v>
      </c>
      <c r="H300" s="188">
        <v>15000000</v>
      </c>
      <c r="I300" s="138">
        <v>893714115.686</v>
      </c>
      <c r="J300" s="138">
        <v>114851674.445</v>
      </c>
      <c r="K300" s="138">
        <v>783331218.12</v>
      </c>
      <c r="L300" s="138">
        <v>14845749.43</v>
      </c>
      <c r="M300" s="138">
        <v>1898125.99</v>
      </c>
      <c r="N300" s="138">
        <v>12947623.44</v>
      </c>
    </row>
    <row r="301" spans="1:14" ht="27" outlineLevel="1">
      <c r="A301" s="193" t="s">
        <v>1269</v>
      </c>
      <c r="B301" s="136"/>
      <c r="C301" s="136"/>
      <c r="D301" s="136"/>
      <c r="E301" s="137"/>
      <c r="F301" s="137"/>
      <c r="G301" s="9"/>
      <c r="H301" s="188"/>
      <c r="I301" s="138"/>
      <c r="J301" s="138"/>
      <c r="K301" s="138"/>
      <c r="L301" s="138">
        <f>SUBTOTAL(9,L296:L300)</f>
        <v>36117829.29</v>
      </c>
      <c r="M301" s="138">
        <f>SUBTOTAL(9,M296:M300)</f>
        <v>3397480.04</v>
      </c>
      <c r="N301" s="138">
        <f>SUBTOTAL(9,N296:N300)</f>
        <v>42720349.25</v>
      </c>
    </row>
    <row r="302" spans="1:14" ht="13.5" outlineLevel="2">
      <c r="A302" s="9" t="s">
        <v>560</v>
      </c>
      <c r="B302" s="136" t="s">
        <v>1060</v>
      </c>
      <c r="C302" s="136" t="s">
        <v>907</v>
      </c>
      <c r="D302" s="136" t="s">
        <v>908</v>
      </c>
      <c r="E302" s="137" t="s">
        <v>909</v>
      </c>
      <c r="F302" s="137" t="s">
        <v>196</v>
      </c>
      <c r="G302" s="135" t="s">
        <v>557</v>
      </c>
      <c r="H302" s="187">
        <v>500000000</v>
      </c>
      <c r="I302" s="138" t="s">
        <v>97</v>
      </c>
      <c r="J302" s="138" t="s">
        <v>97</v>
      </c>
      <c r="K302" s="138">
        <v>8065698782.813</v>
      </c>
      <c r="L302" s="138" t="s">
        <v>97</v>
      </c>
      <c r="M302" s="138" t="s">
        <v>97</v>
      </c>
      <c r="N302" s="138">
        <v>133317335.253</v>
      </c>
    </row>
    <row r="303" spans="1:14" ht="13.5" outlineLevel="2">
      <c r="A303" s="9" t="s">
        <v>560</v>
      </c>
      <c r="B303" s="136" t="s">
        <v>1062</v>
      </c>
      <c r="C303" s="136" t="s">
        <v>556</v>
      </c>
      <c r="D303" s="136" t="s">
        <v>558</v>
      </c>
      <c r="E303" s="137" t="s">
        <v>559</v>
      </c>
      <c r="F303" s="137" t="s">
        <v>196</v>
      </c>
      <c r="G303" s="9" t="s">
        <v>557</v>
      </c>
      <c r="H303" s="188">
        <v>93750000</v>
      </c>
      <c r="I303" s="138">
        <v>709081466.858</v>
      </c>
      <c r="J303" s="138" t="s">
        <v>97</v>
      </c>
      <c r="K303" s="138">
        <v>712653097.008</v>
      </c>
      <c r="L303" s="138">
        <v>11778761.908</v>
      </c>
      <c r="M303" s="138" t="s">
        <v>97</v>
      </c>
      <c r="N303" s="138">
        <v>11779390.033</v>
      </c>
    </row>
    <row r="304" spans="1:14" ht="13.5" outlineLevel="2">
      <c r="A304" s="9" t="s">
        <v>560</v>
      </c>
      <c r="B304" s="136" t="s">
        <v>1062</v>
      </c>
      <c r="C304" s="136" t="s">
        <v>77</v>
      </c>
      <c r="D304" s="136" t="s">
        <v>78</v>
      </c>
      <c r="E304" s="137" t="s">
        <v>79</v>
      </c>
      <c r="F304" s="137" t="s">
        <v>130</v>
      </c>
      <c r="G304" s="9" t="s">
        <v>98</v>
      </c>
      <c r="H304" s="188">
        <v>133000000</v>
      </c>
      <c r="I304" s="138" t="s">
        <v>97</v>
      </c>
      <c r="J304" s="138" t="s">
        <v>97</v>
      </c>
      <c r="K304" s="138">
        <v>8046500000</v>
      </c>
      <c r="L304" s="138" t="s">
        <v>97</v>
      </c>
      <c r="M304" s="138" t="s">
        <v>97</v>
      </c>
      <c r="N304" s="138">
        <v>133000000</v>
      </c>
    </row>
    <row r="305" spans="1:14" ht="27" outlineLevel="1">
      <c r="A305" s="193" t="s">
        <v>1270</v>
      </c>
      <c r="B305" s="136"/>
      <c r="C305" s="136"/>
      <c r="D305" s="136"/>
      <c r="E305" s="137"/>
      <c r="F305" s="137"/>
      <c r="G305" s="9"/>
      <c r="H305" s="188"/>
      <c r="I305" s="138"/>
      <c r="J305" s="138"/>
      <c r="K305" s="138"/>
      <c r="L305" s="138">
        <f>SUBTOTAL(9,L302:L304)</f>
        <v>11778761.908</v>
      </c>
      <c r="M305" s="138">
        <f>SUBTOTAL(9,M302:M304)</f>
        <v>0</v>
      </c>
      <c r="N305" s="138">
        <f>SUBTOTAL(9,N302:N304)</f>
        <v>278096725.286</v>
      </c>
    </row>
    <row r="306" spans="1:14" ht="13.5" outlineLevel="2">
      <c r="A306" s="9" t="s">
        <v>910</v>
      </c>
      <c r="B306" s="136" t="s">
        <v>1060</v>
      </c>
      <c r="C306" s="136">
        <v>1201</v>
      </c>
      <c r="D306" s="136" t="s">
        <v>923</v>
      </c>
      <c r="E306" s="137" t="s">
        <v>924</v>
      </c>
      <c r="F306" s="137" t="s">
        <v>130</v>
      </c>
      <c r="G306" s="135" t="s">
        <v>574</v>
      </c>
      <c r="H306" s="187">
        <v>23997000</v>
      </c>
      <c r="I306" s="138">
        <v>25803457.982</v>
      </c>
      <c r="J306" s="138">
        <v>26661033.702</v>
      </c>
      <c r="K306" s="138" t="s">
        <v>97</v>
      </c>
      <c r="L306" s="138">
        <v>428628.87</v>
      </c>
      <c r="M306" s="138">
        <v>439215.945</v>
      </c>
      <c r="N306" s="138" t="s">
        <v>97</v>
      </c>
    </row>
    <row r="307" spans="1:14" ht="13.5" outlineLevel="2">
      <c r="A307" s="9" t="s">
        <v>910</v>
      </c>
      <c r="B307" s="136" t="s">
        <v>1060</v>
      </c>
      <c r="C307" s="136">
        <v>12003</v>
      </c>
      <c r="D307" s="136" t="s">
        <v>913</v>
      </c>
      <c r="E307" s="137" t="s">
        <v>914</v>
      </c>
      <c r="F307" s="137" t="s">
        <v>146</v>
      </c>
      <c r="G307" s="135" t="s">
        <v>574</v>
      </c>
      <c r="H307" s="187">
        <v>6585000</v>
      </c>
      <c r="I307" s="138">
        <v>35776276.639</v>
      </c>
      <c r="J307" s="138">
        <v>6721805.46</v>
      </c>
      <c r="K307" s="138">
        <v>29680266.851</v>
      </c>
      <c r="L307" s="138">
        <v>594290.31</v>
      </c>
      <c r="M307" s="138">
        <v>110874.91</v>
      </c>
      <c r="N307" s="138">
        <v>490582.923</v>
      </c>
    </row>
    <row r="308" spans="1:14" ht="13.5" outlineLevel="2">
      <c r="A308" s="9" t="s">
        <v>910</v>
      </c>
      <c r="B308" s="136" t="s">
        <v>1060</v>
      </c>
      <c r="C308" s="136">
        <v>12010</v>
      </c>
      <c r="D308" s="136" t="s">
        <v>925</v>
      </c>
      <c r="E308" s="137" t="s">
        <v>926</v>
      </c>
      <c r="F308" s="137" t="s">
        <v>116</v>
      </c>
      <c r="G308" s="135" t="s">
        <v>574</v>
      </c>
      <c r="H308" s="187">
        <v>8230000</v>
      </c>
      <c r="I308" s="138">
        <v>31596729.822</v>
      </c>
      <c r="J308" s="138">
        <v>31752626.668</v>
      </c>
      <c r="K308" s="138" t="s">
        <v>97</v>
      </c>
      <c r="L308" s="138">
        <v>524862.622</v>
      </c>
      <c r="M308" s="138">
        <v>524230.257</v>
      </c>
      <c r="N308" s="138" t="s">
        <v>97</v>
      </c>
    </row>
    <row r="309" spans="1:14" ht="13.5" outlineLevel="2">
      <c r="A309" s="9" t="s">
        <v>910</v>
      </c>
      <c r="B309" s="136" t="s">
        <v>1060</v>
      </c>
      <c r="C309" s="136">
        <v>12011</v>
      </c>
      <c r="D309" s="136" t="s">
        <v>927</v>
      </c>
      <c r="E309" s="137" t="s">
        <v>928</v>
      </c>
      <c r="F309" s="137" t="s">
        <v>929</v>
      </c>
      <c r="G309" s="135" t="s">
        <v>574</v>
      </c>
      <c r="H309" s="187">
        <v>5953000</v>
      </c>
      <c r="I309" s="138">
        <v>73537434.66</v>
      </c>
      <c r="J309" s="138">
        <v>51317135.473</v>
      </c>
      <c r="K309" s="138">
        <v>23970630.11</v>
      </c>
      <c r="L309" s="138">
        <v>1221552.071</v>
      </c>
      <c r="M309" s="138">
        <v>843911.138</v>
      </c>
      <c r="N309" s="138">
        <v>396208.762</v>
      </c>
    </row>
    <row r="310" spans="1:14" ht="13.5" outlineLevel="2">
      <c r="A310" s="9" t="s">
        <v>910</v>
      </c>
      <c r="B310" s="136" t="s">
        <v>1060</v>
      </c>
      <c r="C310" s="136">
        <v>12014</v>
      </c>
      <c r="D310" s="136" t="s">
        <v>933</v>
      </c>
      <c r="E310" s="137" t="s">
        <v>934</v>
      </c>
      <c r="F310" s="137" t="s">
        <v>146</v>
      </c>
      <c r="G310" s="135" t="s">
        <v>574</v>
      </c>
      <c r="H310" s="187">
        <v>12218000</v>
      </c>
      <c r="I310" s="138">
        <v>95419541.616</v>
      </c>
      <c r="J310" s="138">
        <v>54742455.448</v>
      </c>
      <c r="K310" s="138">
        <v>42723833.544</v>
      </c>
      <c r="L310" s="138">
        <v>1585042.22</v>
      </c>
      <c r="M310" s="138">
        <v>901101.278</v>
      </c>
      <c r="N310" s="138">
        <v>706179.067</v>
      </c>
    </row>
    <row r="311" spans="1:14" ht="13.5" outlineLevel="2">
      <c r="A311" s="9" t="s">
        <v>910</v>
      </c>
      <c r="B311" s="136" t="s">
        <v>1060</v>
      </c>
      <c r="C311" s="136">
        <v>13820060001</v>
      </c>
      <c r="D311" s="136" t="s">
        <v>911</v>
      </c>
      <c r="E311" s="137" t="s">
        <v>912</v>
      </c>
      <c r="F311" s="137" t="s">
        <v>196</v>
      </c>
      <c r="G311" s="135" t="s">
        <v>574</v>
      </c>
      <c r="H311" s="187">
        <v>1790500</v>
      </c>
      <c r="I311" s="138">
        <v>73997346.2</v>
      </c>
      <c r="J311" s="138">
        <v>8306127.194</v>
      </c>
      <c r="K311" s="138">
        <v>66965179.189</v>
      </c>
      <c r="L311" s="138">
        <v>1229191.797</v>
      </c>
      <c r="M311" s="138">
        <v>136985.608</v>
      </c>
      <c r="N311" s="138">
        <v>1106862.466</v>
      </c>
    </row>
    <row r="312" spans="1:14" ht="13.5" outlineLevel="2">
      <c r="A312" s="9" t="s">
        <v>910</v>
      </c>
      <c r="B312" s="136" t="s">
        <v>1060</v>
      </c>
      <c r="C312" s="136" t="s">
        <v>916</v>
      </c>
      <c r="D312" s="136" t="s">
        <v>917</v>
      </c>
      <c r="E312" s="137" t="s">
        <v>918</v>
      </c>
      <c r="F312" s="137" t="s">
        <v>919</v>
      </c>
      <c r="G312" s="135" t="s">
        <v>574</v>
      </c>
      <c r="H312" s="187">
        <v>6180000</v>
      </c>
      <c r="I312" s="138">
        <v>126645114.596</v>
      </c>
      <c r="J312" s="138">
        <v>37608371.346</v>
      </c>
      <c r="K312" s="138">
        <v>91354187.853</v>
      </c>
      <c r="L312" s="138">
        <v>2103739.445</v>
      </c>
      <c r="M312" s="138">
        <v>619969.828</v>
      </c>
      <c r="N312" s="138">
        <v>1509986.576</v>
      </c>
    </row>
    <row r="313" spans="1:14" ht="13.5" outlineLevel="2">
      <c r="A313" s="9" t="s">
        <v>910</v>
      </c>
      <c r="B313" s="136" t="s">
        <v>1060</v>
      </c>
      <c r="C313" s="136" t="s">
        <v>920</v>
      </c>
      <c r="D313" s="136" t="s">
        <v>921</v>
      </c>
      <c r="E313" s="137" t="s">
        <v>922</v>
      </c>
      <c r="F313" s="137" t="s">
        <v>130</v>
      </c>
      <c r="G313" s="135" t="s">
        <v>574</v>
      </c>
      <c r="H313" s="187">
        <v>8508000</v>
      </c>
      <c r="I313" s="138">
        <v>24496340.973</v>
      </c>
      <c r="J313" s="138">
        <v>25295851.099</v>
      </c>
      <c r="K313" s="138" t="s">
        <v>97</v>
      </c>
      <c r="L313" s="138">
        <v>406915.963</v>
      </c>
      <c r="M313" s="138">
        <v>414890.128</v>
      </c>
      <c r="N313" s="138" t="s">
        <v>97</v>
      </c>
    </row>
    <row r="314" spans="1:14" ht="13.5" outlineLevel="2">
      <c r="A314" s="9" t="s">
        <v>910</v>
      </c>
      <c r="B314" s="136" t="s">
        <v>1060</v>
      </c>
      <c r="C314" s="136" t="s">
        <v>930</v>
      </c>
      <c r="D314" s="136" t="s">
        <v>931</v>
      </c>
      <c r="E314" s="137" t="s">
        <v>932</v>
      </c>
      <c r="F314" s="137" t="s">
        <v>204</v>
      </c>
      <c r="G314" s="135" t="s">
        <v>574</v>
      </c>
      <c r="H314" s="187">
        <v>5190000</v>
      </c>
      <c r="I314" s="138">
        <v>53543385.605</v>
      </c>
      <c r="J314" s="138">
        <v>29189333.358</v>
      </c>
      <c r="K314" s="138">
        <v>25496481.308</v>
      </c>
      <c r="L314" s="138">
        <v>889425.01</v>
      </c>
      <c r="M314" s="138">
        <v>481861.361</v>
      </c>
      <c r="N314" s="138">
        <v>421429.443</v>
      </c>
    </row>
    <row r="315" spans="1:14" ht="27" outlineLevel="1">
      <c r="A315" s="193" t="s">
        <v>1271</v>
      </c>
      <c r="B315" s="136"/>
      <c r="C315" s="136"/>
      <c r="D315" s="136"/>
      <c r="E315" s="137"/>
      <c r="F315" s="137"/>
      <c r="G315" s="135"/>
      <c r="H315" s="187"/>
      <c r="I315" s="138"/>
      <c r="J315" s="138"/>
      <c r="K315" s="138"/>
      <c r="L315" s="138">
        <f>SUBTOTAL(9,L306:L314)</f>
        <v>8983648.308</v>
      </c>
      <c r="M315" s="138">
        <f>SUBTOTAL(9,M306:M314)</f>
        <v>4473040.453</v>
      </c>
      <c r="N315" s="138">
        <f>SUBTOTAL(9,N306:N314)</f>
        <v>4631249.237</v>
      </c>
    </row>
    <row r="316" spans="1:14" ht="13.5" outlineLevel="2">
      <c r="A316" s="9" t="s">
        <v>564</v>
      </c>
      <c r="B316" s="136" t="s">
        <v>1062</v>
      </c>
      <c r="C316" s="136">
        <v>12620010003</v>
      </c>
      <c r="D316" s="136" t="s">
        <v>562</v>
      </c>
      <c r="E316" s="137" t="s">
        <v>563</v>
      </c>
      <c r="F316" s="137" t="s">
        <v>116</v>
      </c>
      <c r="G316" s="9" t="s">
        <v>561</v>
      </c>
      <c r="H316" s="188">
        <v>220380000</v>
      </c>
      <c r="I316" s="138">
        <v>3612098341.91</v>
      </c>
      <c r="J316" s="138" t="s">
        <v>97</v>
      </c>
      <c r="K316" s="138">
        <v>3630148249.997</v>
      </c>
      <c r="L316" s="138">
        <v>60001633.587</v>
      </c>
      <c r="M316" s="138" t="s">
        <v>97</v>
      </c>
      <c r="N316" s="138">
        <v>60002450.413</v>
      </c>
    </row>
    <row r="317" spans="1:14" ht="13.5" outlineLevel="2">
      <c r="A317" s="9" t="s">
        <v>564</v>
      </c>
      <c r="B317" s="136" t="s">
        <v>1062</v>
      </c>
      <c r="C317" s="136">
        <v>12620010004</v>
      </c>
      <c r="D317" s="136" t="s">
        <v>565</v>
      </c>
      <c r="E317" s="137" t="s">
        <v>563</v>
      </c>
      <c r="F317" s="137" t="s">
        <v>116</v>
      </c>
      <c r="G317" s="9" t="s">
        <v>561</v>
      </c>
      <c r="H317" s="188">
        <v>183650000</v>
      </c>
      <c r="I317" s="138">
        <v>3010081951.591</v>
      </c>
      <c r="J317" s="138" t="s">
        <v>97</v>
      </c>
      <c r="K317" s="138">
        <v>3025123541.664</v>
      </c>
      <c r="L317" s="138">
        <v>50001361.322</v>
      </c>
      <c r="M317" s="138" t="s">
        <v>97</v>
      </c>
      <c r="N317" s="138">
        <v>50002042.011</v>
      </c>
    </row>
    <row r="318" spans="1:14" ht="13.5" outlineLevel="2">
      <c r="A318" s="9" t="s">
        <v>564</v>
      </c>
      <c r="B318" s="136" t="s">
        <v>1062</v>
      </c>
      <c r="C318" s="136">
        <v>12620010005</v>
      </c>
      <c r="D318" s="136" t="s">
        <v>566</v>
      </c>
      <c r="E318" s="137" t="s">
        <v>563</v>
      </c>
      <c r="F318" s="137" t="s">
        <v>116</v>
      </c>
      <c r="G318" s="9" t="s">
        <v>561</v>
      </c>
      <c r="H318" s="188">
        <v>73460000</v>
      </c>
      <c r="I318" s="138">
        <v>1204032780.637</v>
      </c>
      <c r="J318" s="138" t="s">
        <v>97</v>
      </c>
      <c r="K318" s="138">
        <v>1210049416.666</v>
      </c>
      <c r="L318" s="138">
        <v>20000544.529</v>
      </c>
      <c r="M318" s="138" t="s">
        <v>97</v>
      </c>
      <c r="N318" s="138">
        <v>20000816.804</v>
      </c>
    </row>
    <row r="319" spans="1:14" ht="13.5" outlineLevel="2">
      <c r="A319" s="9" t="s">
        <v>564</v>
      </c>
      <c r="B319" s="136" t="s">
        <v>1062</v>
      </c>
      <c r="C319" s="136">
        <v>12620010006</v>
      </c>
      <c r="D319" s="136" t="s">
        <v>567</v>
      </c>
      <c r="E319" s="137" t="s">
        <v>563</v>
      </c>
      <c r="F319" s="137" t="s">
        <v>116</v>
      </c>
      <c r="G319" s="9" t="s">
        <v>561</v>
      </c>
      <c r="H319" s="188">
        <v>146920000</v>
      </c>
      <c r="I319" s="138">
        <v>2408065561.273</v>
      </c>
      <c r="J319" s="138" t="s">
        <v>97</v>
      </c>
      <c r="K319" s="138">
        <v>2420098833.331</v>
      </c>
      <c r="L319" s="138">
        <v>40001089.058</v>
      </c>
      <c r="M319" s="138" t="s">
        <v>97</v>
      </c>
      <c r="N319" s="138">
        <v>40001633.609</v>
      </c>
    </row>
    <row r="320" spans="1:14" ht="13.5" outlineLevel="2">
      <c r="A320" s="9" t="s">
        <v>564</v>
      </c>
      <c r="B320" s="136" t="s">
        <v>1062</v>
      </c>
      <c r="C320" s="136">
        <v>12620010007</v>
      </c>
      <c r="D320" s="136" t="s">
        <v>568</v>
      </c>
      <c r="E320" s="137" t="s">
        <v>563</v>
      </c>
      <c r="F320" s="137" t="s">
        <v>116</v>
      </c>
      <c r="G320" s="9" t="s">
        <v>561</v>
      </c>
      <c r="H320" s="188">
        <v>202015000</v>
      </c>
      <c r="I320" s="138">
        <v>3311090146.751</v>
      </c>
      <c r="J320" s="138" t="s">
        <v>97</v>
      </c>
      <c r="K320" s="138">
        <v>3327635895.83</v>
      </c>
      <c r="L320" s="138">
        <v>55001497.454</v>
      </c>
      <c r="M320" s="138" t="s">
        <v>97</v>
      </c>
      <c r="N320" s="138">
        <v>55002246.212</v>
      </c>
    </row>
    <row r="321" spans="1:14" ht="13.5" outlineLevel="2">
      <c r="A321" s="9" t="s">
        <v>564</v>
      </c>
      <c r="B321" s="136" t="s">
        <v>1062</v>
      </c>
      <c r="C321" s="136">
        <v>12620010008</v>
      </c>
      <c r="D321" s="136" t="s">
        <v>569</v>
      </c>
      <c r="E321" s="137" t="s">
        <v>563</v>
      </c>
      <c r="F321" s="137" t="s">
        <v>116</v>
      </c>
      <c r="G321" s="9" t="s">
        <v>561</v>
      </c>
      <c r="H321" s="188">
        <v>146920000</v>
      </c>
      <c r="I321" s="138">
        <v>2408065561.273</v>
      </c>
      <c r="J321" s="138" t="s">
        <v>97</v>
      </c>
      <c r="K321" s="138">
        <v>2420098833.331</v>
      </c>
      <c r="L321" s="138">
        <v>40001089.058</v>
      </c>
      <c r="M321" s="138" t="s">
        <v>97</v>
      </c>
      <c r="N321" s="138">
        <v>40001633.609</v>
      </c>
    </row>
    <row r="322" spans="1:14" ht="13.5" outlineLevel="1">
      <c r="A322" s="193" t="s">
        <v>1272</v>
      </c>
      <c r="B322" s="136"/>
      <c r="C322" s="136"/>
      <c r="D322" s="136"/>
      <c r="E322" s="137"/>
      <c r="F322" s="137"/>
      <c r="G322" s="9"/>
      <c r="H322" s="188"/>
      <c r="I322" s="138"/>
      <c r="J322" s="138"/>
      <c r="K322" s="138"/>
      <c r="L322" s="138">
        <f>SUBTOTAL(9,L316:L321)</f>
        <v>265007215.008</v>
      </c>
      <c r="M322" s="138">
        <f>SUBTOTAL(9,M316:M321)</f>
        <v>0</v>
      </c>
      <c r="N322" s="138">
        <f>SUBTOTAL(9,N316:N321)</f>
        <v>265010822.65800002</v>
      </c>
    </row>
    <row r="323" spans="1:14" ht="13.5" outlineLevel="2">
      <c r="A323" s="9" t="s">
        <v>935</v>
      </c>
      <c r="B323" s="136" t="s">
        <v>1060</v>
      </c>
      <c r="C323" s="136">
        <v>10756</v>
      </c>
      <c r="D323" s="136" t="s">
        <v>938</v>
      </c>
      <c r="E323" s="137" t="s">
        <v>939</v>
      </c>
      <c r="F323" s="137" t="s">
        <v>940</v>
      </c>
      <c r="G323" s="135" t="s">
        <v>576</v>
      </c>
      <c r="H323" s="187">
        <v>6500000</v>
      </c>
      <c r="I323" s="138">
        <v>421554938.871</v>
      </c>
      <c r="J323" s="138">
        <v>291173989.547</v>
      </c>
      <c r="K323" s="138">
        <v>169098947.391</v>
      </c>
      <c r="L323" s="138">
        <v>7002573.735</v>
      </c>
      <c r="M323" s="138">
        <v>4801286.001</v>
      </c>
      <c r="N323" s="138">
        <v>2795023.924</v>
      </c>
    </row>
    <row r="324" spans="1:14" ht="13.5" outlineLevel="2">
      <c r="A324" s="9" t="s">
        <v>935</v>
      </c>
      <c r="B324" s="136" t="s">
        <v>1060</v>
      </c>
      <c r="C324" s="136">
        <v>10762</v>
      </c>
      <c r="D324" s="136" t="s">
        <v>941</v>
      </c>
      <c r="E324" s="137" t="s">
        <v>942</v>
      </c>
      <c r="F324" s="137" t="s">
        <v>1146</v>
      </c>
      <c r="G324" s="135" t="s">
        <v>576</v>
      </c>
      <c r="H324" s="187">
        <v>60000000</v>
      </c>
      <c r="I324" s="138">
        <v>1644859649.928</v>
      </c>
      <c r="J324" s="138">
        <v>1763853772.559</v>
      </c>
      <c r="K324" s="138" t="s">
        <v>97</v>
      </c>
      <c r="L324" s="138">
        <v>27323249.999</v>
      </c>
      <c r="M324" s="138">
        <v>29042250.016</v>
      </c>
      <c r="N324" s="138" t="s">
        <v>97</v>
      </c>
    </row>
    <row r="325" spans="1:14" ht="13.5" outlineLevel="2">
      <c r="A325" s="9" t="s">
        <v>935</v>
      </c>
      <c r="B325" s="136" t="s">
        <v>1060</v>
      </c>
      <c r="C325" s="136">
        <v>10763</v>
      </c>
      <c r="D325" s="136" t="s">
        <v>946</v>
      </c>
      <c r="E325" s="137" t="s">
        <v>947</v>
      </c>
      <c r="F325" s="137" t="s">
        <v>948</v>
      </c>
      <c r="G325" s="135" t="s">
        <v>576</v>
      </c>
      <c r="H325" s="187">
        <v>80000000</v>
      </c>
      <c r="I325" s="138">
        <v>6579438599.711</v>
      </c>
      <c r="J325" s="138">
        <v>2415563150.442</v>
      </c>
      <c r="K325" s="138">
        <v>4830683003.723</v>
      </c>
      <c r="L325" s="138">
        <v>109292999.995</v>
      </c>
      <c r="M325" s="138">
        <v>39746000.007</v>
      </c>
      <c r="N325" s="138">
        <v>79846000.062</v>
      </c>
    </row>
    <row r="326" spans="1:14" ht="13.5" outlineLevel="2">
      <c r="A326" s="9" t="s">
        <v>935</v>
      </c>
      <c r="B326" s="136" t="s">
        <v>1060</v>
      </c>
      <c r="C326" s="136">
        <v>10764</v>
      </c>
      <c r="D326" s="136" t="s">
        <v>1174</v>
      </c>
      <c r="E326" s="137" t="s">
        <v>1175</v>
      </c>
      <c r="F326" s="137" t="s">
        <v>304</v>
      </c>
      <c r="G326" s="135" t="s">
        <v>576</v>
      </c>
      <c r="H326" s="187">
        <v>35000000</v>
      </c>
      <c r="I326" s="138" t="s">
        <v>97</v>
      </c>
      <c r="J326" s="138">
        <v>2087779635.045</v>
      </c>
      <c r="K326" s="138">
        <v>2113423814.129</v>
      </c>
      <c r="L326" s="138" t="s">
        <v>97</v>
      </c>
      <c r="M326" s="138">
        <v>34446124.98</v>
      </c>
      <c r="N326" s="138">
        <v>34932625.027</v>
      </c>
    </row>
    <row r="327" spans="1:14" ht="13.5" outlineLevel="2">
      <c r="A327" s="9" t="s">
        <v>935</v>
      </c>
      <c r="B327" s="136" t="s">
        <v>1060</v>
      </c>
      <c r="C327" s="136">
        <v>13920020004</v>
      </c>
      <c r="D327" s="136" t="s">
        <v>936</v>
      </c>
      <c r="E327" s="137" t="s">
        <v>937</v>
      </c>
      <c r="F327" s="137" t="s">
        <v>39</v>
      </c>
      <c r="G327" s="135" t="s">
        <v>576</v>
      </c>
      <c r="H327" s="187">
        <v>1350000</v>
      </c>
      <c r="I327" s="138">
        <v>28069091.297</v>
      </c>
      <c r="J327" s="138">
        <v>24724541.695</v>
      </c>
      <c r="K327" s="138">
        <v>5849420.912</v>
      </c>
      <c r="L327" s="138">
        <v>466263.975</v>
      </c>
      <c r="M327" s="138">
        <v>407692.995</v>
      </c>
      <c r="N327" s="138">
        <v>96684.643</v>
      </c>
    </row>
    <row r="328" spans="1:14" ht="13.5" outlineLevel="2">
      <c r="A328" s="9" t="s">
        <v>935</v>
      </c>
      <c r="B328" s="136" t="s">
        <v>1060</v>
      </c>
      <c r="C328" s="136" t="s">
        <v>943</v>
      </c>
      <c r="D328" s="136" t="s">
        <v>944</v>
      </c>
      <c r="E328" s="137" t="s">
        <v>942</v>
      </c>
      <c r="F328" s="137" t="s">
        <v>945</v>
      </c>
      <c r="G328" s="135" t="s">
        <v>576</v>
      </c>
      <c r="H328" s="187">
        <v>4500000</v>
      </c>
      <c r="I328" s="138">
        <v>83101708.891</v>
      </c>
      <c r="J328" s="138" t="s">
        <v>97</v>
      </c>
      <c r="K328" s="138">
        <v>91521033.285</v>
      </c>
      <c r="L328" s="138">
        <v>1380427.058</v>
      </c>
      <c r="M328" s="138" t="s">
        <v>97</v>
      </c>
      <c r="N328" s="138">
        <v>1512744.352</v>
      </c>
    </row>
    <row r="329" spans="1:14" ht="13.5" outlineLevel="2">
      <c r="A329" s="9" t="s">
        <v>935</v>
      </c>
      <c r="B329" s="136" t="s">
        <v>1060</v>
      </c>
      <c r="C329" s="136" t="s">
        <v>949</v>
      </c>
      <c r="D329" s="136" t="s">
        <v>950</v>
      </c>
      <c r="E329" s="137" t="s">
        <v>854</v>
      </c>
      <c r="F329" s="137" t="s">
        <v>316</v>
      </c>
      <c r="G329" s="135" t="s">
        <v>98</v>
      </c>
      <c r="H329" s="187">
        <v>50000000</v>
      </c>
      <c r="I329" s="138">
        <v>3010000000</v>
      </c>
      <c r="J329" s="138">
        <v>909300000</v>
      </c>
      <c r="K329" s="138">
        <v>2117500000</v>
      </c>
      <c r="L329" s="138">
        <v>50000000</v>
      </c>
      <c r="M329" s="138">
        <v>15000000</v>
      </c>
      <c r="N329" s="138">
        <v>35000000</v>
      </c>
    </row>
    <row r="330" spans="1:14" ht="13.5" outlineLevel="2">
      <c r="A330" s="9" t="s">
        <v>935</v>
      </c>
      <c r="B330" s="136" t="s">
        <v>1060</v>
      </c>
      <c r="C330" s="136" t="s">
        <v>951</v>
      </c>
      <c r="D330" s="136" t="s">
        <v>952</v>
      </c>
      <c r="E330" s="137" t="s">
        <v>953</v>
      </c>
      <c r="F330" s="137" t="s">
        <v>954</v>
      </c>
      <c r="G330" s="135" t="s">
        <v>576</v>
      </c>
      <c r="H330" s="187">
        <v>5785013</v>
      </c>
      <c r="I330" s="138">
        <v>330315341.69</v>
      </c>
      <c r="J330" s="138">
        <v>52798082.684</v>
      </c>
      <c r="K330" s="138">
        <v>310258941.596</v>
      </c>
      <c r="L330" s="138">
        <v>5486965.809</v>
      </c>
      <c r="M330" s="138">
        <v>870608.998</v>
      </c>
      <c r="N330" s="138">
        <v>5128246.969</v>
      </c>
    </row>
    <row r="331" spans="1:14" ht="13.5" outlineLevel="2">
      <c r="A331" s="9" t="s">
        <v>935</v>
      </c>
      <c r="B331" s="136" t="s">
        <v>1060</v>
      </c>
      <c r="C331" s="136" t="s">
        <v>955</v>
      </c>
      <c r="D331" s="136" t="s">
        <v>956</v>
      </c>
      <c r="E331" s="137" t="s">
        <v>957</v>
      </c>
      <c r="F331" s="137" t="s">
        <v>282</v>
      </c>
      <c r="G331" s="135" t="s">
        <v>576</v>
      </c>
      <c r="H331" s="187">
        <v>10000000</v>
      </c>
      <c r="I331" s="138">
        <v>1085509116.003</v>
      </c>
      <c r="J331" s="138" t="s">
        <v>97</v>
      </c>
      <c r="K331" s="138">
        <v>1195485836.122</v>
      </c>
      <c r="L331" s="138">
        <v>18031712.89</v>
      </c>
      <c r="M331" s="138" t="s">
        <v>97</v>
      </c>
      <c r="N331" s="138">
        <v>19760096.465</v>
      </c>
    </row>
    <row r="332" spans="1:14" ht="13.5" outlineLevel="2">
      <c r="A332" s="9" t="s">
        <v>935</v>
      </c>
      <c r="B332" s="136" t="s">
        <v>1060</v>
      </c>
      <c r="C332" s="136" t="s">
        <v>958</v>
      </c>
      <c r="D332" s="136" t="s">
        <v>959</v>
      </c>
      <c r="E332" s="137" t="s">
        <v>960</v>
      </c>
      <c r="F332" s="137" t="s">
        <v>235</v>
      </c>
      <c r="G332" s="135" t="s">
        <v>576</v>
      </c>
      <c r="H332" s="187">
        <v>1543801</v>
      </c>
      <c r="I332" s="138">
        <v>38802348.799</v>
      </c>
      <c r="J332" s="138" t="s">
        <v>97</v>
      </c>
      <c r="K332" s="138">
        <v>42733550.289</v>
      </c>
      <c r="L332" s="138">
        <v>644557.289</v>
      </c>
      <c r="M332" s="138" t="s">
        <v>97</v>
      </c>
      <c r="N332" s="138">
        <v>706339.674</v>
      </c>
    </row>
    <row r="333" spans="1:14" ht="13.5" outlineLevel="2">
      <c r="A333" s="9" t="s">
        <v>935</v>
      </c>
      <c r="B333" s="136" t="s">
        <v>1060</v>
      </c>
      <c r="C333" s="136" t="s">
        <v>961</v>
      </c>
      <c r="D333" s="136" t="s">
        <v>962</v>
      </c>
      <c r="E333" s="137" t="s">
        <v>963</v>
      </c>
      <c r="F333" s="137" t="s">
        <v>39</v>
      </c>
      <c r="G333" s="135" t="s">
        <v>576</v>
      </c>
      <c r="H333" s="187">
        <v>446615</v>
      </c>
      <c r="I333" s="138">
        <v>17479704.185</v>
      </c>
      <c r="J333" s="138">
        <v>6735961.851</v>
      </c>
      <c r="K333" s="138">
        <v>12422340.463</v>
      </c>
      <c r="L333" s="138">
        <v>290360.535</v>
      </c>
      <c r="M333" s="138">
        <v>111072.007</v>
      </c>
      <c r="N333" s="138">
        <v>205327.942</v>
      </c>
    </row>
    <row r="334" spans="1:14" ht="13.5" outlineLevel="2">
      <c r="A334" s="9" t="s">
        <v>935</v>
      </c>
      <c r="B334" s="136" t="s">
        <v>1060</v>
      </c>
      <c r="C334" s="136" t="s">
        <v>964</v>
      </c>
      <c r="D334" s="136" t="s">
        <v>965</v>
      </c>
      <c r="E334" s="137" t="s">
        <v>966</v>
      </c>
      <c r="F334" s="137" t="s">
        <v>967</v>
      </c>
      <c r="G334" s="135" t="s">
        <v>576</v>
      </c>
      <c r="H334" s="187">
        <v>1500000</v>
      </c>
      <c r="I334" s="138">
        <v>128770688.785</v>
      </c>
      <c r="J334" s="138">
        <v>1183487.385</v>
      </c>
      <c r="K334" s="138">
        <v>140617187.264</v>
      </c>
      <c r="L334" s="138">
        <v>2139047.986</v>
      </c>
      <c r="M334" s="138">
        <v>19515.003</v>
      </c>
      <c r="N334" s="138">
        <v>2324251.029</v>
      </c>
    </row>
    <row r="335" spans="1:14" ht="13.5" outlineLevel="2">
      <c r="A335" s="9" t="s">
        <v>935</v>
      </c>
      <c r="B335" s="136" t="s">
        <v>1060</v>
      </c>
      <c r="C335" s="136" t="s">
        <v>968</v>
      </c>
      <c r="D335" s="136" t="s">
        <v>969</v>
      </c>
      <c r="E335" s="137" t="s">
        <v>358</v>
      </c>
      <c r="F335" s="137" t="s">
        <v>251</v>
      </c>
      <c r="G335" s="135" t="s">
        <v>576</v>
      </c>
      <c r="H335" s="187">
        <v>12400000</v>
      </c>
      <c r="I335" s="138">
        <v>1099393047.336</v>
      </c>
      <c r="J335" s="138">
        <v>36968219.44</v>
      </c>
      <c r="K335" s="138">
        <v>1171689705.664</v>
      </c>
      <c r="L335" s="138">
        <v>18262342.979</v>
      </c>
      <c r="M335" s="138">
        <v>613420.56</v>
      </c>
      <c r="N335" s="138">
        <v>19366771.994</v>
      </c>
    </row>
    <row r="336" spans="1:14" ht="13.5" outlineLevel="1">
      <c r="A336" s="193" t="s">
        <v>1273</v>
      </c>
      <c r="B336" s="136"/>
      <c r="C336" s="136"/>
      <c r="D336" s="136"/>
      <c r="E336" s="137"/>
      <c r="F336" s="137"/>
      <c r="G336" s="135"/>
      <c r="H336" s="187"/>
      <c r="I336" s="138"/>
      <c r="J336" s="138"/>
      <c r="K336" s="138"/>
      <c r="L336" s="138">
        <f>SUBTOTAL(9,L323:L335)</f>
        <v>240320502.24999997</v>
      </c>
      <c r="M336" s="138">
        <f>SUBTOTAL(9,M323:M335)</f>
        <v>125057970.56699999</v>
      </c>
      <c r="N336" s="138">
        <f>SUBTOTAL(9,N323:N335)</f>
        <v>201674112.08100003</v>
      </c>
    </row>
    <row r="337" spans="1:14" ht="13.5" outlineLevel="2">
      <c r="A337" s="9" t="s">
        <v>763</v>
      </c>
      <c r="B337" s="136" t="s">
        <v>1060</v>
      </c>
      <c r="C337" s="136">
        <v>11000</v>
      </c>
      <c r="D337" s="136" t="s">
        <v>764</v>
      </c>
      <c r="E337" s="137" t="s">
        <v>765</v>
      </c>
      <c r="F337" s="137" t="s">
        <v>126</v>
      </c>
      <c r="G337" s="135" t="s">
        <v>98</v>
      </c>
      <c r="H337" s="187">
        <v>1691150</v>
      </c>
      <c r="I337" s="138">
        <v>53623029.6</v>
      </c>
      <c r="J337" s="138" t="s">
        <v>97</v>
      </c>
      <c r="K337" s="138">
        <v>53890254</v>
      </c>
      <c r="L337" s="138">
        <v>890748</v>
      </c>
      <c r="M337" s="138" t="s">
        <v>97</v>
      </c>
      <c r="N337" s="138">
        <v>890748</v>
      </c>
    </row>
    <row r="338" spans="1:14" ht="13.5" outlineLevel="2">
      <c r="A338" s="9" t="s">
        <v>763</v>
      </c>
      <c r="B338" s="136" t="s">
        <v>1060</v>
      </c>
      <c r="C338" s="136">
        <v>11001</v>
      </c>
      <c r="D338" s="136" t="s">
        <v>766</v>
      </c>
      <c r="E338" s="137" t="s">
        <v>767</v>
      </c>
      <c r="F338" s="137" t="s">
        <v>387</v>
      </c>
      <c r="G338" s="135" t="s">
        <v>98</v>
      </c>
      <c r="H338" s="187">
        <v>10406303</v>
      </c>
      <c r="I338" s="138">
        <v>3260973.8</v>
      </c>
      <c r="J338" s="138" t="s">
        <v>97</v>
      </c>
      <c r="K338" s="138">
        <v>3277224.5</v>
      </c>
      <c r="L338" s="138">
        <v>54169</v>
      </c>
      <c r="M338" s="138" t="s">
        <v>97</v>
      </c>
      <c r="N338" s="138">
        <v>54169</v>
      </c>
    </row>
    <row r="339" spans="1:14" ht="13.5" outlineLevel="2">
      <c r="A339" s="9" t="s">
        <v>763</v>
      </c>
      <c r="B339" s="136" t="s">
        <v>1060</v>
      </c>
      <c r="C339" s="136">
        <v>11003</v>
      </c>
      <c r="D339" s="136" t="s">
        <v>771</v>
      </c>
      <c r="E339" s="137" t="s">
        <v>772</v>
      </c>
      <c r="F339" s="137" t="s">
        <v>130</v>
      </c>
      <c r="G339" s="135" t="s">
        <v>98</v>
      </c>
      <c r="H339" s="187">
        <v>1839241</v>
      </c>
      <c r="I339" s="138">
        <v>74347000</v>
      </c>
      <c r="J339" s="138">
        <v>19394435.06</v>
      </c>
      <c r="K339" s="138">
        <v>55472571</v>
      </c>
      <c r="L339" s="138">
        <v>1235000</v>
      </c>
      <c r="M339" s="138">
        <v>318098</v>
      </c>
      <c r="N339" s="138">
        <v>916902</v>
      </c>
    </row>
    <row r="340" spans="1:14" ht="13.5" outlineLevel="2">
      <c r="A340" s="9" t="s">
        <v>763</v>
      </c>
      <c r="B340" s="136" t="s">
        <v>1060</v>
      </c>
      <c r="C340" s="136">
        <v>11005</v>
      </c>
      <c r="D340" s="136" t="s">
        <v>773</v>
      </c>
      <c r="E340" s="137" t="s">
        <v>602</v>
      </c>
      <c r="F340" s="137" t="s">
        <v>116</v>
      </c>
      <c r="G340" s="135" t="s">
        <v>98</v>
      </c>
      <c r="H340" s="187">
        <v>1830342</v>
      </c>
      <c r="I340" s="138">
        <v>3344540.43</v>
      </c>
      <c r="J340" s="138" t="s">
        <v>97</v>
      </c>
      <c r="K340" s="138">
        <v>3361207.575</v>
      </c>
      <c r="L340" s="138">
        <v>55557.15</v>
      </c>
      <c r="M340" s="138" t="s">
        <v>97</v>
      </c>
      <c r="N340" s="138">
        <v>55557.15</v>
      </c>
    </row>
    <row r="341" spans="1:14" ht="13.5" outlineLevel="2">
      <c r="A341" s="9" t="s">
        <v>763</v>
      </c>
      <c r="B341" s="136" t="s">
        <v>1060</v>
      </c>
      <c r="C341" s="136">
        <v>11007</v>
      </c>
      <c r="D341" s="136" t="s">
        <v>1047</v>
      </c>
      <c r="E341" s="137" t="s">
        <v>1048</v>
      </c>
      <c r="F341" s="137" t="s">
        <v>387</v>
      </c>
      <c r="G341" s="135" t="s">
        <v>98</v>
      </c>
      <c r="H341" s="187">
        <v>8525350</v>
      </c>
      <c r="I341" s="138">
        <v>431094608</v>
      </c>
      <c r="J341" s="138" t="s">
        <v>97</v>
      </c>
      <c r="K341" s="138">
        <v>433242920</v>
      </c>
      <c r="L341" s="138">
        <v>7161040</v>
      </c>
      <c r="M341" s="138" t="s">
        <v>97</v>
      </c>
      <c r="N341" s="138">
        <v>7161040</v>
      </c>
    </row>
    <row r="342" spans="1:14" ht="13.5" outlineLevel="2">
      <c r="A342" s="9" t="s">
        <v>763</v>
      </c>
      <c r="B342" s="136" t="s">
        <v>1060</v>
      </c>
      <c r="C342" s="136">
        <v>11008</v>
      </c>
      <c r="D342" s="136" t="s">
        <v>774</v>
      </c>
      <c r="E342" s="137" t="s">
        <v>775</v>
      </c>
      <c r="F342" s="137" t="s">
        <v>130</v>
      </c>
      <c r="G342" s="135" t="s">
        <v>98</v>
      </c>
      <c r="H342" s="187">
        <v>537150</v>
      </c>
      <c r="I342" s="138">
        <v>3101805</v>
      </c>
      <c r="J342" s="138">
        <v>2553606.51</v>
      </c>
      <c r="K342" s="138">
        <v>583341</v>
      </c>
      <c r="L342" s="138">
        <v>51525</v>
      </c>
      <c r="M342" s="138">
        <v>41883</v>
      </c>
      <c r="N342" s="138">
        <v>9642</v>
      </c>
    </row>
    <row r="343" spans="1:14" ht="13.5" outlineLevel="2">
      <c r="A343" s="9" t="s">
        <v>763</v>
      </c>
      <c r="B343" s="136" t="s">
        <v>1060</v>
      </c>
      <c r="C343" s="136">
        <v>11010</v>
      </c>
      <c r="D343" s="136" t="s">
        <v>776</v>
      </c>
      <c r="E343" s="137" t="s">
        <v>777</v>
      </c>
      <c r="F343" s="137" t="s">
        <v>496</v>
      </c>
      <c r="G343" s="135" t="s">
        <v>98</v>
      </c>
      <c r="H343" s="187">
        <v>11535390</v>
      </c>
      <c r="I343" s="138">
        <v>615777251.6</v>
      </c>
      <c r="J343" s="138" t="s">
        <v>97</v>
      </c>
      <c r="K343" s="138">
        <v>618845909</v>
      </c>
      <c r="L343" s="138">
        <v>10228858</v>
      </c>
      <c r="M343" s="138" t="s">
        <v>97</v>
      </c>
      <c r="N343" s="138">
        <v>10228858</v>
      </c>
    </row>
    <row r="344" spans="1:14" ht="13.5" outlineLevel="2">
      <c r="A344" s="9" t="s">
        <v>763</v>
      </c>
      <c r="B344" s="136" t="s">
        <v>1060</v>
      </c>
      <c r="C344" s="136">
        <v>11101</v>
      </c>
      <c r="D344" s="136" t="s">
        <v>778</v>
      </c>
      <c r="E344" s="137" t="s">
        <v>779</v>
      </c>
      <c r="F344" s="137" t="s">
        <v>116</v>
      </c>
      <c r="G344" s="135" t="s">
        <v>98</v>
      </c>
      <c r="H344" s="187">
        <v>3368490</v>
      </c>
      <c r="I344" s="138">
        <v>15196767.6</v>
      </c>
      <c r="J344" s="138" t="s">
        <v>97</v>
      </c>
      <c r="K344" s="138">
        <v>15272499</v>
      </c>
      <c r="L344" s="138">
        <v>252438</v>
      </c>
      <c r="M344" s="138" t="s">
        <v>97</v>
      </c>
      <c r="N344" s="138">
        <v>252438</v>
      </c>
    </row>
    <row r="345" spans="1:14" ht="13.5" outlineLevel="2">
      <c r="A345" s="9" t="s">
        <v>763</v>
      </c>
      <c r="B345" s="136" t="s">
        <v>1060</v>
      </c>
      <c r="C345" s="136">
        <v>11103</v>
      </c>
      <c r="D345" s="136" t="s">
        <v>780</v>
      </c>
      <c r="E345" s="137" t="s">
        <v>781</v>
      </c>
      <c r="F345" s="137" t="s">
        <v>116</v>
      </c>
      <c r="G345" s="135" t="s">
        <v>98</v>
      </c>
      <c r="H345" s="187">
        <v>4388852</v>
      </c>
      <c r="I345" s="138">
        <v>54535902.4</v>
      </c>
      <c r="J345" s="138" t="s">
        <v>97</v>
      </c>
      <c r="K345" s="138">
        <v>54807676</v>
      </c>
      <c r="L345" s="138">
        <v>905912</v>
      </c>
      <c r="M345" s="138" t="s">
        <v>97</v>
      </c>
      <c r="N345" s="138">
        <v>905912</v>
      </c>
    </row>
    <row r="346" spans="1:14" ht="13.5" outlineLevel="2">
      <c r="A346" s="9" t="s">
        <v>763</v>
      </c>
      <c r="B346" s="136" t="s">
        <v>1060</v>
      </c>
      <c r="C346" s="136">
        <v>11104</v>
      </c>
      <c r="D346" s="136" t="s">
        <v>782</v>
      </c>
      <c r="E346" s="137" t="s">
        <v>783</v>
      </c>
      <c r="F346" s="137" t="s">
        <v>380</v>
      </c>
      <c r="G346" s="135" t="s">
        <v>98</v>
      </c>
      <c r="H346" s="187">
        <v>1248286</v>
      </c>
      <c r="I346" s="138">
        <v>1155418.6</v>
      </c>
      <c r="J346" s="138" t="s">
        <v>97</v>
      </c>
      <c r="K346" s="138">
        <v>1161176.5</v>
      </c>
      <c r="L346" s="138">
        <v>19193</v>
      </c>
      <c r="M346" s="138" t="s">
        <v>97</v>
      </c>
      <c r="N346" s="138">
        <v>19193</v>
      </c>
    </row>
    <row r="347" spans="1:14" ht="13.5" outlineLevel="2">
      <c r="A347" s="9" t="s">
        <v>763</v>
      </c>
      <c r="B347" s="136" t="s">
        <v>1060</v>
      </c>
      <c r="C347" s="136">
        <v>11105</v>
      </c>
      <c r="D347" s="136" t="s">
        <v>784</v>
      </c>
      <c r="E347" s="137" t="s">
        <v>785</v>
      </c>
      <c r="F347" s="137" t="s">
        <v>116</v>
      </c>
      <c r="G347" s="135" t="s">
        <v>98</v>
      </c>
      <c r="H347" s="187">
        <v>4816252</v>
      </c>
      <c r="I347" s="138">
        <v>10990145.712</v>
      </c>
      <c r="J347" s="138" t="s">
        <v>97</v>
      </c>
      <c r="K347" s="138">
        <v>11044913.88</v>
      </c>
      <c r="L347" s="138">
        <v>182560.56</v>
      </c>
      <c r="M347" s="138" t="s">
        <v>97</v>
      </c>
      <c r="N347" s="138">
        <v>182560.56</v>
      </c>
    </row>
    <row r="348" spans="1:14" ht="13.5" outlineLevel="2">
      <c r="A348" s="9" t="s">
        <v>763</v>
      </c>
      <c r="B348" s="136" t="s">
        <v>1060</v>
      </c>
      <c r="C348" s="136">
        <v>11106</v>
      </c>
      <c r="D348" s="136" t="s">
        <v>786</v>
      </c>
      <c r="E348" s="137" t="s">
        <v>787</v>
      </c>
      <c r="F348" s="137" t="s">
        <v>116</v>
      </c>
      <c r="G348" s="135" t="s">
        <v>98</v>
      </c>
      <c r="H348" s="187">
        <v>7322800</v>
      </c>
      <c r="I348" s="138">
        <v>139509477.436</v>
      </c>
      <c r="J348" s="138" t="s">
        <v>97</v>
      </c>
      <c r="K348" s="138">
        <v>140204707.39</v>
      </c>
      <c r="L348" s="138">
        <v>2317433.18</v>
      </c>
      <c r="M348" s="138" t="s">
        <v>97</v>
      </c>
      <c r="N348" s="138">
        <v>2317433.18</v>
      </c>
    </row>
    <row r="349" spans="1:14" ht="13.5" outlineLevel="2">
      <c r="A349" s="9" t="s">
        <v>763</v>
      </c>
      <c r="B349" s="136" t="s">
        <v>1060</v>
      </c>
      <c r="C349" s="136">
        <v>11107</v>
      </c>
      <c r="D349" s="136" t="s">
        <v>788</v>
      </c>
      <c r="E349" s="137" t="s">
        <v>789</v>
      </c>
      <c r="F349" s="137" t="s">
        <v>116</v>
      </c>
      <c r="G349" s="135" t="s">
        <v>98</v>
      </c>
      <c r="H349" s="187">
        <v>12588000</v>
      </c>
      <c r="I349" s="138">
        <v>623861088.2</v>
      </c>
      <c r="J349" s="138" t="s">
        <v>97</v>
      </c>
      <c r="K349" s="138">
        <v>626970030.5</v>
      </c>
      <c r="L349" s="138">
        <v>10363141</v>
      </c>
      <c r="M349" s="138" t="s">
        <v>97</v>
      </c>
      <c r="N349" s="138">
        <v>10363141</v>
      </c>
    </row>
    <row r="350" spans="1:14" ht="13.5" outlineLevel="2">
      <c r="A350" s="9" t="s">
        <v>763</v>
      </c>
      <c r="B350" s="136" t="s">
        <v>1060</v>
      </c>
      <c r="C350" s="136">
        <v>11109</v>
      </c>
      <c r="D350" s="136" t="s">
        <v>790</v>
      </c>
      <c r="E350" s="137" t="s">
        <v>791</v>
      </c>
      <c r="F350" s="137" t="s">
        <v>116</v>
      </c>
      <c r="G350" s="135" t="s">
        <v>98</v>
      </c>
      <c r="H350" s="187">
        <v>7000000</v>
      </c>
      <c r="I350" s="138">
        <v>117300061.2</v>
      </c>
      <c r="J350" s="138" t="s">
        <v>97</v>
      </c>
      <c r="K350" s="138">
        <v>117884613</v>
      </c>
      <c r="L350" s="138">
        <v>1948506</v>
      </c>
      <c r="M350" s="138" t="s">
        <v>97</v>
      </c>
      <c r="N350" s="138">
        <v>1948506</v>
      </c>
    </row>
    <row r="351" spans="1:14" ht="13.5" outlineLevel="2">
      <c r="A351" s="9" t="s">
        <v>763</v>
      </c>
      <c r="B351" s="136" t="s">
        <v>1060</v>
      </c>
      <c r="C351" s="136">
        <v>11114</v>
      </c>
      <c r="D351" s="136" t="s">
        <v>795</v>
      </c>
      <c r="E351" s="137" t="s">
        <v>796</v>
      </c>
      <c r="F351" s="137" t="s">
        <v>146</v>
      </c>
      <c r="G351" s="135" t="s">
        <v>98</v>
      </c>
      <c r="H351" s="187">
        <v>6994164</v>
      </c>
      <c r="I351" s="138">
        <v>152542044.2</v>
      </c>
      <c r="J351" s="138">
        <v>3135687.1</v>
      </c>
      <c r="K351" s="138">
        <v>150190705.5</v>
      </c>
      <c r="L351" s="138">
        <v>2533921</v>
      </c>
      <c r="M351" s="138">
        <v>51430</v>
      </c>
      <c r="N351" s="138">
        <v>2482491</v>
      </c>
    </row>
    <row r="352" spans="1:14" ht="13.5" outlineLevel="2">
      <c r="A352" s="9" t="s">
        <v>763</v>
      </c>
      <c r="B352" s="136" t="s">
        <v>1060</v>
      </c>
      <c r="C352" s="136">
        <v>11117</v>
      </c>
      <c r="D352" s="136" t="s">
        <v>797</v>
      </c>
      <c r="E352" s="137" t="s">
        <v>798</v>
      </c>
      <c r="F352" s="137" t="s">
        <v>116</v>
      </c>
      <c r="G352" s="135" t="s">
        <v>98</v>
      </c>
      <c r="H352" s="187">
        <v>455593</v>
      </c>
      <c r="I352" s="138">
        <v>12593599.2</v>
      </c>
      <c r="J352" s="138" t="s">
        <v>97</v>
      </c>
      <c r="K352" s="138">
        <v>12656358</v>
      </c>
      <c r="L352" s="138">
        <v>209196</v>
      </c>
      <c r="M352" s="138" t="s">
        <v>97</v>
      </c>
      <c r="N352" s="138">
        <v>209196</v>
      </c>
    </row>
    <row r="353" spans="1:14" ht="13.5" outlineLevel="2">
      <c r="A353" s="9" t="s">
        <v>763</v>
      </c>
      <c r="B353" s="136" t="s">
        <v>1060</v>
      </c>
      <c r="C353" s="136">
        <v>11118</v>
      </c>
      <c r="D353" s="136" t="s">
        <v>799</v>
      </c>
      <c r="E353" s="137" t="s">
        <v>800</v>
      </c>
      <c r="F353" s="137" t="s">
        <v>801</v>
      </c>
      <c r="G353" s="135" t="s">
        <v>98</v>
      </c>
      <c r="H353" s="187">
        <v>884467</v>
      </c>
      <c r="I353" s="138">
        <v>10399670.4</v>
      </c>
      <c r="J353" s="138" t="s">
        <v>97</v>
      </c>
      <c r="K353" s="138">
        <v>10451496</v>
      </c>
      <c r="L353" s="138">
        <v>172752</v>
      </c>
      <c r="M353" s="138" t="s">
        <v>97</v>
      </c>
      <c r="N353" s="138">
        <v>172752</v>
      </c>
    </row>
    <row r="354" spans="1:14" ht="13.5" outlineLevel="2">
      <c r="A354" s="9" t="s">
        <v>763</v>
      </c>
      <c r="B354" s="136" t="s">
        <v>1060</v>
      </c>
      <c r="C354" s="136">
        <v>11120</v>
      </c>
      <c r="D354" s="136" t="s">
        <v>1045</v>
      </c>
      <c r="E354" s="137" t="s">
        <v>1046</v>
      </c>
      <c r="F354" s="137" t="s">
        <v>116</v>
      </c>
      <c r="G354" s="135" t="s">
        <v>98</v>
      </c>
      <c r="H354" s="187">
        <v>1426786</v>
      </c>
      <c r="I354" s="138">
        <v>7919310</v>
      </c>
      <c r="J354" s="138">
        <v>8020603.5</v>
      </c>
      <c r="K354" s="138" t="s">
        <v>97</v>
      </c>
      <c r="L354" s="138">
        <v>131550</v>
      </c>
      <c r="M354" s="138">
        <v>131550</v>
      </c>
      <c r="N354" s="138" t="s">
        <v>97</v>
      </c>
    </row>
    <row r="355" spans="1:14" ht="13.5" outlineLevel="2">
      <c r="A355" s="9" t="s">
        <v>763</v>
      </c>
      <c r="B355" s="136" t="s">
        <v>1060</v>
      </c>
      <c r="C355" s="136">
        <v>11123</v>
      </c>
      <c r="D355" s="136" t="s">
        <v>802</v>
      </c>
      <c r="E355" s="137" t="s">
        <v>803</v>
      </c>
      <c r="F355" s="137" t="s">
        <v>387</v>
      </c>
      <c r="G355" s="135" t="s">
        <v>98</v>
      </c>
      <c r="H355" s="187">
        <v>2710726</v>
      </c>
      <c r="I355" s="138">
        <v>13267357.6</v>
      </c>
      <c r="J355" s="138" t="s">
        <v>97</v>
      </c>
      <c r="K355" s="138">
        <v>13333474</v>
      </c>
      <c r="L355" s="138">
        <v>220388</v>
      </c>
      <c r="M355" s="138" t="s">
        <v>97</v>
      </c>
      <c r="N355" s="138">
        <v>220388</v>
      </c>
    </row>
    <row r="356" spans="1:14" ht="13.5" outlineLevel="2">
      <c r="A356" s="9" t="s">
        <v>763</v>
      </c>
      <c r="B356" s="136" t="s">
        <v>1060</v>
      </c>
      <c r="C356" s="136">
        <v>11151</v>
      </c>
      <c r="D356" s="136" t="s">
        <v>808</v>
      </c>
      <c r="E356" s="137" t="s">
        <v>809</v>
      </c>
      <c r="F356" s="137" t="s">
        <v>130</v>
      </c>
      <c r="G356" s="135" t="s">
        <v>98</v>
      </c>
      <c r="H356" s="187">
        <v>6585836</v>
      </c>
      <c r="I356" s="138">
        <v>75502779.8</v>
      </c>
      <c r="J356" s="138">
        <v>40148173.23</v>
      </c>
      <c r="K356" s="138">
        <v>36019582.5</v>
      </c>
      <c r="L356" s="138">
        <v>1254199</v>
      </c>
      <c r="M356" s="138">
        <v>658834</v>
      </c>
      <c r="N356" s="138">
        <v>595365</v>
      </c>
    </row>
    <row r="357" spans="1:14" ht="13.5" outlineLevel="2">
      <c r="A357" s="9" t="s">
        <v>763</v>
      </c>
      <c r="B357" s="136" t="s">
        <v>1060</v>
      </c>
      <c r="C357" s="136">
        <v>38826</v>
      </c>
      <c r="D357" s="136" t="s">
        <v>810</v>
      </c>
      <c r="E357" s="137" t="s">
        <v>811</v>
      </c>
      <c r="F357" s="137" t="s">
        <v>146</v>
      </c>
      <c r="G357" s="135" t="s">
        <v>98</v>
      </c>
      <c r="H357" s="187">
        <v>3854350</v>
      </c>
      <c r="I357" s="138">
        <v>164516065</v>
      </c>
      <c r="J357" s="138">
        <v>15433579.98</v>
      </c>
      <c r="K357" s="138">
        <v>150021305.5</v>
      </c>
      <c r="L357" s="138">
        <v>2732825</v>
      </c>
      <c r="M357" s="138">
        <v>253134</v>
      </c>
      <c r="N357" s="138">
        <v>2479691</v>
      </c>
    </row>
    <row r="358" spans="1:14" ht="13.5" outlineLevel="2">
      <c r="A358" s="9" t="s">
        <v>763</v>
      </c>
      <c r="B358" s="136" t="s">
        <v>1060</v>
      </c>
      <c r="C358" s="136">
        <v>38828</v>
      </c>
      <c r="D358" s="136" t="s">
        <v>812</v>
      </c>
      <c r="E358" s="137" t="s">
        <v>813</v>
      </c>
      <c r="F358" s="137" t="s">
        <v>116</v>
      </c>
      <c r="G358" s="135" t="s">
        <v>98</v>
      </c>
      <c r="H358" s="187">
        <v>340000</v>
      </c>
      <c r="I358" s="138">
        <v>10770502.4</v>
      </c>
      <c r="J358" s="138">
        <v>2817545.64</v>
      </c>
      <c r="K358" s="138">
        <v>8028350</v>
      </c>
      <c r="L358" s="138">
        <v>178912</v>
      </c>
      <c r="M358" s="138">
        <v>46212</v>
      </c>
      <c r="N358" s="138">
        <v>132700</v>
      </c>
    </row>
    <row r="359" spans="1:14" ht="13.5" outlineLevel="2">
      <c r="A359" s="9" t="s">
        <v>763</v>
      </c>
      <c r="B359" s="136" t="s">
        <v>1060</v>
      </c>
      <c r="C359" s="136">
        <v>44053</v>
      </c>
      <c r="D359" s="136" t="s">
        <v>814</v>
      </c>
      <c r="E359" s="137" t="s">
        <v>801</v>
      </c>
      <c r="F359" s="137" t="s">
        <v>380</v>
      </c>
      <c r="G359" s="135" t="s">
        <v>98</v>
      </c>
      <c r="H359" s="187">
        <v>50000</v>
      </c>
      <c r="I359" s="138">
        <v>3010000</v>
      </c>
      <c r="J359" s="138" t="s">
        <v>97</v>
      </c>
      <c r="K359" s="138">
        <v>3025000</v>
      </c>
      <c r="L359" s="138">
        <v>50000</v>
      </c>
      <c r="M359" s="138" t="s">
        <v>97</v>
      </c>
      <c r="N359" s="138">
        <v>50000</v>
      </c>
    </row>
    <row r="360" spans="1:14" ht="13.5" outlineLevel="2">
      <c r="A360" s="9" t="s">
        <v>763</v>
      </c>
      <c r="B360" s="136" t="s">
        <v>1060</v>
      </c>
      <c r="C360" s="136">
        <v>45193</v>
      </c>
      <c r="D360" s="136" t="s">
        <v>815</v>
      </c>
      <c r="E360" s="137" t="s">
        <v>816</v>
      </c>
      <c r="F360" s="137" t="s">
        <v>130</v>
      </c>
      <c r="G360" s="135" t="s">
        <v>98</v>
      </c>
      <c r="H360" s="187">
        <v>334635</v>
      </c>
      <c r="I360" s="138">
        <v>20145027</v>
      </c>
      <c r="J360" s="138">
        <v>20393575.53</v>
      </c>
      <c r="K360" s="138" t="s">
        <v>97</v>
      </c>
      <c r="L360" s="138">
        <v>334635</v>
      </c>
      <c r="M360" s="138">
        <v>334635</v>
      </c>
      <c r="N360" s="138" t="s">
        <v>97</v>
      </c>
    </row>
    <row r="361" spans="1:14" ht="13.5" outlineLevel="2">
      <c r="A361" s="9" t="s">
        <v>763</v>
      </c>
      <c r="B361" s="136" t="s">
        <v>1060</v>
      </c>
      <c r="C361" s="136">
        <v>453820</v>
      </c>
      <c r="D361" s="136" t="s">
        <v>818</v>
      </c>
      <c r="E361" s="137" t="s">
        <v>819</v>
      </c>
      <c r="F361" s="137" t="s">
        <v>116</v>
      </c>
      <c r="G361" s="135" t="s">
        <v>98</v>
      </c>
      <c r="H361" s="187">
        <v>250000</v>
      </c>
      <c r="I361" s="138">
        <v>11912135.2</v>
      </c>
      <c r="J361" s="138" t="s">
        <v>97</v>
      </c>
      <c r="K361" s="138">
        <v>11971498</v>
      </c>
      <c r="L361" s="138">
        <v>197876</v>
      </c>
      <c r="M361" s="138" t="s">
        <v>97</v>
      </c>
      <c r="N361" s="138">
        <v>197876</v>
      </c>
    </row>
    <row r="362" spans="1:14" ht="13.5" outlineLevel="2">
      <c r="A362" s="9" t="s">
        <v>763</v>
      </c>
      <c r="B362" s="136" t="s">
        <v>1060</v>
      </c>
      <c r="C362" s="136" t="s">
        <v>768</v>
      </c>
      <c r="D362" s="136" t="s">
        <v>769</v>
      </c>
      <c r="E362" s="137" t="s">
        <v>770</v>
      </c>
      <c r="F362" s="137" t="s">
        <v>116</v>
      </c>
      <c r="G362" s="135" t="s">
        <v>98</v>
      </c>
      <c r="H362" s="187">
        <v>26133715</v>
      </c>
      <c r="I362" s="138">
        <v>1405811831.2</v>
      </c>
      <c r="J362" s="138">
        <v>75259173.08</v>
      </c>
      <c r="K362" s="138">
        <v>1338138516</v>
      </c>
      <c r="L362" s="138">
        <v>23352356</v>
      </c>
      <c r="M362" s="138">
        <v>1234364</v>
      </c>
      <c r="N362" s="138">
        <v>22117992</v>
      </c>
    </row>
    <row r="363" spans="1:14" ht="13.5" outlineLevel="2">
      <c r="A363" s="9" t="s">
        <v>763</v>
      </c>
      <c r="B363" s="136" t="s">
        <v>1060</v>
      </c>
      <c r="C363" s="136" t="s">
        <v>792</v>
      </c>
      <c r="D363" s="136" t="s">
        <v>793</v>
      </c>
      <c r="E363" s="137" t="s">
        <v>794</v>
      </c>
      <c r="F363" s="137" t="s">
        <v>116</v>
      </c>
      <c r="G363" s="135" t="s">
        <v>98</v>
      </c>
      <c r="H363" s="187">
        <v>172666</v>
      </c>
      <c r="I363" s="138">
        <v>523258.4</v>
      </c>
      <c r="J363" s="138" t="s">
        <v>97</v>
      </c>
      <c r="K363" s="138">
        <v>525866</v>
      </c>
      <c r="L363" s="138">
        <v>8692</v>
      </c>
      <c r="M363" s="138" t="s">
        <v>97</v>
      </c>
      <c r="N363" s="138">
        <v>8692</v>
      </c>
    </row>
    <row r="364" spans="1:14" ht="13.5" outlineLevel="2">
      <c r="A364" s="9" t="s">
        <v>763</v>
      </c>
      <c r="B364" s="136" t="s">
        <v>1060</v>
      </c>
      <c r="C364" s="136" t="s">
        <v>804</v>
      </c>
      <c r="D364" s="136" t="s">
        <v>805</v>
      </c>
      <c r="E364" s="137" t="s">
        <v>806</v>
      </c>
      <c r="F364" s="137" t="s">
        <v>807</v>
      </c>
      <c r="G364" s="135" t="s">
        <v>98</v>
      </c>
      <c r="H364" s="187">
        <v>8169304</v>
      </c>
      <c r="I364" s="138">
        <v>227081262.8</v>
      </c>
      <c r="J364" s="138" t="s">
        <v>97</v>
      </c>
      <c r="K364" s="138">
        <v>228212897</v>
      </c>
      <c r="L364" s="138">
        <v>3772114</v>
      </c>
      <c r="M364" s="138" t="s">
        <v>97</v>
      </c>
      <c r="N364" s="138">
        <v>3772114</v>
      </c>
    </row>
    <row r="365" spans="1:14" ht="13.5" outlineLevel="2">
      <c r="A365" s="9" t="s">
        <v>763</v>
      </c>
      <c r="B365" s="136" t="s">
        <v>1060</v>
      </c>
      <c r="C365" s="136" t="s">
        <v>820</v>
      </c>
      <c r="D365" s="136" t="s">
        <v>821</v>
      </c>
      <c r="E365" s="137" t="s">
        <v>563</v>
      </c>
      <c r="F365" s="137" t="s">
        <v>130</v>
      </c>
      <c r="G365" s="135" t="s">
        <v>98</v>
      </c>
      <c r="H365" s="187">
        <v>1060000</v>
      </c>
      <c r="I365" s="138">
        <v>55444200</v>
      </c>
      <c r="J365" s="138">
        <v>4504053.22</v>
      </c>
      <c r="K365" s="138">
        <v>51234243.5</v>
      </c>
      <c r="L365" s="138">
        <v>921000</v>
      </c>
      <c r="M365" s="138">
        <v>74153</v>
      </c>
      <c r="N365" s="138">
        <v>846847</v>
      </c>
    </row>
    <row r="366" spans="1:14" ht="13.5" outlineLevel="2">
      <c r="A366" s="9" t="s">
        <v>763</v>
      </c>
      <c r="B366" s="136" t="s">
        <v>1060</v>
      </c>
      <c r="C366" s="136" t="s">
        <v>822</v>
      </c>
      <c r="D366" s="136" t="s">
        <v>823</v>
      </c>
      <c r="E366" s="137" t="s">
        <v>824</v>
      </c>
      <c r="F366" s="137" t="s">
        <v>510</v>
      </c>
      <c r="G366" s="135" t="s">
        <v>98</v>
      </c>
      <c r="H366" s="187">
        <v>10596234</v>
      </c>
      <c r="I366" s="138">
        <v>550010557.6</v>
      </c>
      <c r="J366" s="138">
        <v>5073490.72</v>
      </c>
      <c r="K366" s="138">
        <v>547698030</v>
      </c>
      <c r="L366" s="138">
        <v>9136388</v>
      </c>
      <c r="M366" s="138">
        <v>83528</v>
      </c>
      <c r="N366" s="138">
        <v>9052860</v>
      </c>
    </row>
    <row r="367" spans="1:14" ht="13.5" outlineLevel="2">
      <c r="A367" s="9" t="s">
        <v>763</v>
      </c>
      <c r="B367" s="136" t="s">
        <v>1060</v>
      </c>
      <c r="C367" s="136" t="s">
        <v>825</v>
      </c>
      <c r="D367" s="136" t="s">
        <v>826</v>
      </c>
      <c r="E367" s="137" t="s">
        <v>827</v>
      </c>
      <c r="F367" s="137" t="s">
        <v>116</v>
      </c>
      <c r="G367" s="135" t="s">
        <v>98</v>
      </c>
      <c r="H367" s="187">
        <v>352635</v>
      </c>
      <c r="I367" s="138">
        <v>966751.8</v>
      </c>
      <c r="J367" s="138" t="s">
        <v>97</v>
      </c>
      <c r="K367" s="138">
        <v>971569.5</v>
      </c>
      <c r="L367" s="138">
        <v>16059</v>
      </c>
      <c r="M367" s="138" t="s">
        <v>97</v>
      </c>
      <c r="N367" s="138">
        <v>16059</v>
      </c>
    </row>
    <row r="368" spans="1:14" ht="13.5" outlineLevel="2">
      <c r="A368" s="9" t="s">
        <v>763</v>
      </c>
      <c r="B368" s="136" t="s">
        <v>1060</v>
      </c>
      <c r="C368" s="136" t="s">
        <v>828</v>
      </c>
      <c r="D368" s="136" t="s">
        <v>829</v>
      </c>
      <c r="E368" s="137" t="s">
        <v>830</v>
      </c>
      <c r="F368" s="137" t="s">
        <v>204</v>
      </c>
      <c r="G368" s="135" t="s">
        <v>98</v>
      </c>
      <c r="H368" s="187">
        <v>16745984</v>
      </c>
      <c r="I368" s="138">
        <v>772360220.8</v>
      </c>
      <c r="J368" s="138">
        <v>13465607.78</v>
      </c>
      <c r="K368" s="138">
        <v>762821026</v>
      </c>
      <c r="L368" s="138">
        <v>12829904</v>
      </c>
      <c r="M368" s="138">
        <v>221292</v>
      </c>
      <c r="N368" s="138">
        <v>12608612</v>
      </c>
    </row>
    <row r="369" spans="1:14" ht="13.5" outlineLevel="2">
      <c r="A369" s="9" t="s">
        <v>763</v>
      </c>
      <c r="B369" s="136" t="s">
        <v>1060</v>
      </c>
      <c r="C369" s="136" t="s">
        <v>831</v>
      </c>
      <c r="D369" s="136" t="s">
        <v>832</v>
      </c>
      <c r="E369" s="137" t="s">
        <v>833</v>
      </c>
      <c r="F369" s="137" t="s">
        <v>834</v>
      </c>
      <c r="G369" s="135" t="s">
        <v>98</v>
      </c>
      <c r="H369" s="187">
        <v>1979824</v>
      </c>
      <c r="I369" s="138">
        <v>75413683.8</v>
      </c>
      <c r="J369" s="138" t="s">
        <v>97</v>
      </c>
      <c r="K369" s="138">
        <v>75789499.5</v>
      </c>
      <c r="L369" s="138">
        <v>1252719</v>
      </c>
      <c r="M369" s="138" t="s">
        <v>97</v>
      </c>
      <c r="N369" s="138">
        <v>1252719</v>
      </c>
    </row>
    <row r="370" spans="1:14" ht="13.5" outlineLevel="2">
      <c r="A370" s="9" t="s">
        <v>763</v>
      </c>
      <c r="B370" s="136" t="s">
        <v>1060</v>
      </c>
      <c r="C370" s="136" t="s">
        <v>835</v>
      </c>
      <c r="D370" s="136" t="s">
        <v>836</v>
      </c>
      <c r="E370" s="137" t="s">
        <v>837</v>
      </c>
      <c r="F370" s="137" t="s">
        <v>380</v>
      </c>
      <c r="G370" s="135" t="s">
        <v>98</v>
      </c>
      <c r="H370" s="187">
        <v>199000</v>
      </c>
      <c r="I370" s="138">
        <v>11740745.8</v>
      </c>
      <c r="J370" s="138" t="s">
        <v>97</v>
      </c>
      <c r="K370" s="138">
        <v>11799254.5</v>
      </c>
      <c r="L370" s="138">
        <v>195029</v>
      </c>
      <c r="M370" s="138" t="s">
        <v>97</v>
      </c>
      <c r="N370" s="138">
        <v>195029</v>
      </c>
    </row>
    <row r="371" spans="1:14" ht="27" outlineLevel="2">
      <c r="A371" s="9" t="s">
        <v>763</v>
      </c>
      <c r="B371" s="136" t="s">
        <v>1060</v>
      </c>
      <c r="C371" s="136" t="s">
        <v>838</v>
      </c>
      <c r="D371" s="136" t="s">
        <v>839</v>
      </c>
      <c r="E371" s="137" t="s">
        <v>840</v>
      </c>
      <c r="F371" s="137" t="s">
        <v>204</v>
      </c>
      <c r="G371" s="135" t="s">
        <v>98</v>
      </c>
      <c r="H371" s="187">
        <v>1192000</v>
      </c>
      <c r="I371" s="138">
        <v>56639410.8</v>
      </c>
      <c r="J371" s="138" t="s">
        <v>97</v>
      </c>
      <c r="K371" s="138">
        <v>56921667</v>
      </c>
      <c r="L371" s="138">
        <v>940854</v>
      </c>
      <c r="M371" s="138" t="s">
        <v>97</v>
      </c>
      <c r="N371" s="138">
        <v>940854</v>
      </c>
    </row>
    <row r="372" spans="1:14" ht="13.5" outlineLevel="2">
      <c r="A372" s="9" t="s">
        <v>763</v>
      </c>
      <c r="B372" s="136" t="s">
        <v>1060</v>
      </c>
      <c r="C372" s="136" t="s">
        <v>1043</v>
      </c>
      <c r="D372" s="136" t="s">
        <v>1044</v>
      </c>
      <c r="E372" s="137" t="s">
        <v>846</v>
      </c>
      <c r="F372" s="137" t="s">
        <v>146</v>
      </c>
      <c r="G372" s="135" t="s">
        <v>98</v>
      </c>
      <c r="H372" s="187">
        <v>1682292</v>
      </c>
      <c r="I372" s="138">
        <v>44503813.2</v>
      </c>
      <c r="J372" s="138">
        <v>7104462.22</v>
      </c>
      <c r="K372" s="138">
        <v>37658043.5</v>
      </c>
      <c r="L372" s="138">
        <v>739266</v>
      </c>
      <c r="M372" s="138">
        <v>116819</v>
      </c>
      <c r="N372" s="138">
        <v>622447</v>
      </c>
    </row>
    <row r="373" spans="1:14" ht="13.5" outlineLevel="2">
      <c r="A373" s="9" t="s">
        <v>763</v>
      </c>
      <c r="B373" s="136" t="s">
        <v>1060</v>
      </c>
      <c r="C373" s="136" t="s">
        <v>847</v>
      </c>
      <c r="D373" s="136" t="s">
        <v>848</v>
      </c>
      <c r="E373" s="137" t="s">
        <v>816</v>
      </c>
      <c r="F373" s="137" t="s">
        <v>116</v>
      </c>
      <c r="G373" s="135" t="s">
        <v>98</v>
      </c>
      <c r="H373" s="187">
        <v>1396608</v>
      </c>
      <c r="I373" s="138">
        <v>80848780.6</v>
      </c>
      <c r="J373" s="138">
        <v>533121.68</v>
      </c>
      <c r="K373" s="138">
        <v>80722669.5</v>
      </c>
      <c r="L373" s="138">
        <v>1343003</v>
      </c>
      <c r="M373" s="138">
        <v>8744</v>
      </c>
      <c r="N373" s="138">
        <v>1334259</v>
      </c>
    </row>
    <row r="374" spans="1:14" ht="13.5" outlineLevel="2">
      <c r="A374" s="9" t="s">
        <v>763</v>
      </c>
      <c r="B374" s="136" t="s">
        <v>1060</v>
      </c>
      <c r="C374" s="136" t="s">
        <v>841</v>
      </c>
      <c r="D374" s="136" t="s">
        <v>842</v>
      </c>
      <c r="E374" s="137" t="s">
        <v>843</v>
      </c>
      <c r="F374" s="137" t="s">
        <v>380</v>
      </c>
      <c r="G374" s="135" t="s">
        <v>98</v>
      </c>
      <c r="H374" s="187">
        <v>3744483</v>
      </c>
      <c r="I374" s="138">
        <v>223000906.8</v>
      </c>
      <c r="J374" s="138" t="s">
        <v>97</v>
      </c>
      <c r="K374" s="138">
        <v>224112207</v>
      </c>
      <c r="L374" s="138">
        <v>3704334</v>
      </c>
      <c r="M374" s="138" t="s">
        <v>97</v>
      </c>
      <c r="N374" s="138">
        <v>3704334</v>
      </c>
    </row>
    <row r="375" spans="1:14" ht="13.5" outlineLevel="2">
      <c r="A375" s="9" t="s">
        <v>763</v>
      </c>
      <c r="B375" s="136" t="s">
        <v>1060</v>
      </c>
      <c r="C375" s="136" t="s">
        <v>844</v>
      </c>
      <c r="D375" s="136" t="s">
        <v>845</v>
      </c>
      <c r="E375" s="137" t="s">
        <v>846</v>
      </c>
      <c r="F375" s="137" t="s">
        <v>130</v>
      </c>
      <c r="G375" s="135" t="s">
        <v>98</v>
      </c>
      <c r="H375" s="187">
        <v>1680133</v>
      </c>
      <c r="I375" s="138">
        <v>63500946.6</v>
      </c>
      <c r="J375" s="138">
        <v>28686385</v>
      </c>
      <c r="K375" s="138">
        <v>35352146.5</v>
      </c>
      <c r="L375" s="138">
        <v>1054833</v>
      </c>
      <c r="M375" s="138">
        <v>470500</v>
      </c>
      <c r="N375" s="138">
        <v>584333</v>
      </c>
    </row>
    <row r="376" spans="1:14" ht="13.5" outlineLevel="1">
      <c r="A376" s="193" t="s">
        <v>1274</v>
      </c>
      <c r="B376" s="136"/>
      <c r="C376" s="136"/>
      <c r="D376" s="136"/>
      <c r="E376" s="137"/>
      <c r="F376" s="137"/>
      <c r="G376" s="135"/>
      <c r="H376" s="187"/>
      <c r="I376" s="138"/>
      <c r="J376" s="138"/>
      <c r="K376" s="138"/>
      <c r="L376" s="138">
        <f>SUBTOTAL(9,L337:L375)</f>
        <v>102948885.89</v>
      </c>
      <c r="M376" s="138">
        <f>SUBTOTAL(9,M337:M375)</f>
        <v>4045176</v>
      </c>
      <c r="N376" s="138">
        <f>SUBTOTAL(9,N337:N375)</f>
        <v>98903709.89</v>
      </c>
    </row>
    <row r="377" spans="1:14" ht="13.5" outlineLevel="2">
      <c r="A377" s="9" t="s">
        <v>82</v>
      </c>
      <c r="B377" s="136" t="s">
        <v>1060</v>
      </c>
      <c r="C377" s="136">
        <v>13003</v>
      </c>
      <c r="D377" s="136" t="s">
        <v>83</v>
      </c>
      <c r="E377" s="137" t="s">
        <v>84</v>
      </c>
      <c r="F377" s="137" t="s">
        <v>380</v>
      </c>
      <c r="G377" s="135" t="s">
        <v>98</v>
      </c>
      <c r="H377" s="187">
        <v>3231828</v>
      </c>
      <c r="I377" s="138">
        <v>1077580</v>
      </c>
      <c r="J377" s="138" t="s">
        <v>97</v>
      </c>
      <c r="K377" s="138">
        <v>1082950</v>
      </c>
      <c r="L377" s="138">
        <v>17900</v>
      </c>
      <c r="M377" s="138" t="s">
        <v>97</v>
      </c>
      <c r="N377" s="138">
        <v>17900</v>
      </c>
    </row>
    <row r="378" spans="1:14" ht="13.5" outlineLevel="1">
      <c r="A378" s="193" t="s">
        <v>1275</v>
      </c>
      <c r="B378" s="136"/>
      <c r="C378" s="136"/>
      <c r="D378" s="136"/>
      <c r="E378" s="137"/>
      <c r="F378" s="137"/>
      <c r="G378" s="135"/>
      <c r="H378" s="187"/>
      <c r="I378" s="138"/>
      <c r="J378" s="138"/>
      <c r="K378" s="138"/>
      <c r="L378" s="138">
        <f>SUBTOTAL(9,L377:L377)</f>
        <v>17900</v>
      </c>
      <c r="M378" s="138">
        <f>SUBTOTAL(9,M377:M377)</f>
        <v>0</v>
      </c>
      <c r="N378" s="138">
        <f>SUBTOTAL(9,N377:N377)</f>
        <v>17900</v>
      </c>
    </row>
    <row r="379" spans="1:14" ht="13.5" outlineLevel="2">
      <c r="A379" s="9" t="s">
        <v>849</v>
      </c>
      <c r="B379" s="136" t="s">
        <v>1060</v>
      </c>
      <c r="C379" s="136" t="s">
        <v>1152</v>
      </c>
      <c r="D379" s="136" t="s">
        <v>1153</v>
      </c>
      <c r="E379" s="137" t="s">
        <v>850</v>
      </c>
      <c r="F379" s="137" t="s">
        <v>850</v>
      </c>
      <c r="G379" s="135" t="s">
        <v>98</v>
      </c>
      <c r="H379" s="187">
        <v>404473.28</v>
      </c>
      <c r="I379" s="138" t="s">
        <v>97</v>
      </c>
      <c r="J379" s="138">
        <v>24382862.738</v>
      </c>
      <c r="K379" s="138" t="s">
        <v>97</v>
      </c>
      <c r="L379" s="138" t="s">
        <v>97</v>
      </c>
      <c r="M379" s="138">
        <v>404473.28</v>
      </c>
      <c r="N379" s="138" t="s">
        <v>97</v>
      </c>
    </row>
    <row r="380" spans="1:14" ht="13.5" outlineLevel="2">
      <c r="A380" s="9" t="s">
        <v>849</v>
      </c>
      <c r="B380" s="136" t="s">
        <v>1060</v>
      </c>
      <c r="C380" s="136" t="s">
        <v>1155</v>
      </c>
      <c r="D380" s="136" t="s">
        <v>1156</v>
      </c>
      <c r="E380" s="137" t="s">
        <v>807</v>
      </c>
      <c r="F380" s="137" t="s">
        <v>807</v>
      </c>
      <c r="G380" s="135" t="s">
        <v>98</v>
      </c>
      <c r="H380" s="187">
        <v>300880.61</v>
      </c>
      <c r="I380" s="138" t="s">
        <v>97</v>
      </c>
      <c r="J380" s="138">
        <v>18162658.023</v>
      </c>
      <c r="K380" s="138" t="s">
        <v>97</v>
      </c>
      <c r="L380" s="138" t="s">
        <v>97</v>
      </c>
      <c r="M380" s="138">
        <v>300880.61</v>
      </c>
      <c r="N380" s="138" t="s">
        <v>97</v>
      </c>
    </row>
    <row r="381" spans="1:14" ht="13.5" outlineLevel="2">
      <c r="A381" s="9" t="s">
        <v>849</v>
      </c>
      <c r="B381" s="136" t="s">
        <v>1060</v>
      </c>
      <c r="C381" s="136" t="s">
        <v>1157</v>
      </c>
      <c r="D381" s="136" t="s">
        <v>1158</v>
      </c>
      <c r="E381" s="137" t="s">
        <v>1159</v>
      </c>
      <c r="F381" s="137" t="s">
        <v>1159</v>
      </c>
      <c r="G381" s="135" t="s">
        <v>98</v>
      </c>
      <c r="H381" s="187">
        <v>69111.78</v>
      </c>
      <c r="I381" s="138" t="s">
        <v>97</v>
      </c>
      <c r="J381" s="138">
        <v>4188173.868</v>
      </c>
      <c r="K381" s="138" t="s">
        <v>97</v>
      </c>
      <c r="L381" s="138" t="s">
        <v>97</v>
      </c>
      <c r="M381" s="138">
        <v>69111.78</v>
      </c>
      <c r="N381" s="138" t="s">
        <v>97</v>
      </c>
    </row>
    <row r="382" spans="1:14" ht="13.5" outlineLevel="2">
      <c r="A382" s="9" t="s">
        <v>849</v>
      </c>
      <c r="B382" s="136" t="s">
        <v>1060</v>
      </c>
      <c r="C382" s="136" t="s">
        <v>1160</v>
      </c>
      <c r="D382" s="136" t="s">
        <v>1161</v>
      </c>
      <c r="E382" s="137" t="s">
        <v>1162</v>
      </c>
      <c r="F382" s="137" t="s">
        <v>1162</v>
      </c>
      <c r="G382" s="135" t="s">
        <v>98</v>
      </c>
      <c r="H382" s="187">
        <v>325529.52</v>
      </c>
      <c r="I382" s="138" t="s">
        <v>97</v>
      </c>
      <c r="J382" s="138">
        <v>19792194.816</v>
      </c>
      <c r="K382" s="138" t="s">
        <v>97</v>
      </c>
      <c r="L382" s="138" t="s">
        <v>97</v>
      </c>
      <c r="M382" s="138">
        <v>325529.52</v>
      </c>
      <c r="N382" s="138" t="s">
        <v>97</v>
      </c>
    </row>
    <row r="383" spans="1:14" ht="13.5" outlineLevel="2">
      <c r="A383" s="9" t="s">
        <v>849</v>
      </c>
      <c r="B383" s="136" t="s">
        <v>1060</v>
      </c>
      <c r="C383" s="136" t="s">
        <v>1163</v>
      </c>
      <c r="D383" s="136" t="s">
        <v>1164</v>
      </c>
      <c r="E383" s="137" t="s">
        <v>116</v>
      </c>
      <c r="F383" s="137" t="s">
        <v>116</v>
      </c>
      <c r="G383" s="135" t="s">
        <v>98</v>
      </c>
      <c r="H383" s="187">
        <v>362094.03</v>
      </c>
      <c r="I383" s="138" t="s">
        <v>97</v>
      </c>
      <c r="J383" s="138">
        <v>22076873.009</v>
      </c>
      <c r="K383" s="138" t="s">
        <v>97</v>
      </c>
      <c r="L383" s="138" t="s">
        <v>97</v>
      </c>
      <c r="M383" s="138">
        <v>362094.03</v>
      </c>
      <c r="N383" s="138" t="s">
        <v>97</v>
      </c>
    </row>
    <row r="384" spans="1:14" ht="13.5" outlineLevel="2">
      <c r="A384" s="9" t="s">
        <v>849</v>
      </c>
      <c r="B384" s="136" t="s">
        <v>1060</v>
      </c>
      <c r="C384" s="136" t="s">
        <v>1165</v>
      </c>
      <c r="D384" s="136" t="s">
        <v>1166</v>
      </c>
      <c r="E384" s="137" t="s">
        <v>1167</v>
      </c>
      <c r="F384" s="137" t="s">
        <v>1167</v>
      </c>
      <c r="G384" s="135" t="s">
        <v>98</v>
      </c>
      <c r="H384" s="187">
        <v>73400.54</v>
      </c>
      <c r="I384" s="138" t="s">
        <v>97</v>
      </c>
      <c r="J384" s="138">
        <v>4457614.794</v>
      </c>
      <c r="K384" s="138" t="s">
        <v>97</v>
      </c>
      <c r="L384" s="138" t="s">
        <v>97</v>
      </c>
      <c r="M384" s="138">
        <v>73400.54</v>
      </c>
      <c r="N384" s="138" t="s">
        <v>97</v>
      </c>
    </row>
    <row r="385" spans="1:14" ht="13.5" outlineLevel="2">
      <c r="A385" s="9" t="s">
        <v>849</v>
      </c>
      <c r="B385" s="136" t="s">
        <v>1060</v>
      </c>
      <c r="C385" s="136" t="s">
        <v>1168</v>
      </c>
      <c r="D385" s="136" t="s">
        <v>1169</v>
      </c>
      <c r="E385" s="137" t="s">
        <v>1170</v>
      </c>
      <c r="F385" s="137" t="s">
        <v>1170</v>
      </c>
      <c r="G385" s="135" t="s">
        <v>98</v>
      </c>
      <c r="H385" s="187">
        <v>1559879.78</v>
      </c>
      <c r="I385" s="138" t="s">
        <v>97</v>
      </c>
      <c r="J385" s="138">
        <v>94684702.646</v>
      </c>
      <c r="K385" s="138" t="s">
        <v>97</v>
      </c>
      <c r="L385" s="138" t="s">
        <v>97</v>
      </c>
      <c r="M385" s="138">
        <v>1559879.78</v>
      </c>
      <c r="N385" s="138" t="s">
        <v>97</v>
      </c>
    </row>
    <row r="386" spans="1:14" ht="13.5" outlineLevel="2">
      <c r="A386" s="9" t="s">
        <v>849</v>
      </c>
      <c r="B386" s="136" t="s">
        <v>1060</v>
      </c>
      <c r="C386" s="136" t="s">
        <v>1332</v>
      </c>
      <c r="D386" s="136" t="s">
        <v>1333</v>
      </c>
      <c r="E386" s="137" t="s">
        <v>1146</v>
      </c>
      <c r="F386" s="137" t="s">
        <v>1146</v>
      </c>
      <c r="G386" s="135" t="s">
        <v>98</v>
      </c>
      <c r="H386" s="187">
        <v>39574.57</v>
      </c>
      <c r="I386" s="138" t="s">
        <v>97</v>
      </c>
      <c r="J386" s="138">
        <v>2399999.798</v>
      </c>
      <c r="K386" s="138" t="s">
        <v>97</v>
      </c>
      <c r="L386" s="138" t="s">
        <v>97</v>
      </c>
      <c r="M386" s="138">
        <v>39574.57</v>
      </c>
      <c r="N386" s="138" t="s">
        <v>97</v>
      </c>
    </row>
    <row r="387" spans="1:14" ht="13.5" outlineLevel="2">
      <c r="A387" s="9" t="s">
        <v>849</v>
      </c>
      <c r="B387" s="136" t="s">
        <v>1060</v>
      </c>
      <c r="C387" s="136" t="s">
        <v>1334</v>
      </c>
      <c r="D387" s="136" t="s">
        <v>1335</v>
      </c>
      <c r="E387" s="137" t="s">
        <v>674</v>
      </c>
      <c r="F387" s="137" t="s">
        <v>674</v>
      </c>
      <c r="G387" s="135" t="s">
        <v>98</v>
      </c>
      <c r="H387" s="187">
        <v>123645.51</v>
      </c>
      <c r="I387" s="138" t="s">
        <v>97</v>
      </c>
      <c r="J387" s="138">
        <v>7508991.822</v>
      </c>
      <c r="K387" s="138" t="s">
        <v>97</v>
      </c>
      <c r="L387" s="138" t="s">
        <v>97</v>
      </c>
      <c r="M387" s="138">
        <v>123645.51</v>
      </c>
      <c r="N387" s="138" t="s">
        <v>97</v>
      </c>
    </row>
    <row r="388" spans="1:14" ht="13.5" outlineLevel="2">
      <c r="A388" s="9" t="s">
        <v>849</v>
      </c>
      <c r="B388" s="136" t="s">
        <v>1060</v>
      </c>
      <c r="C388" s="136" t="s">
        <v>1336</v>
      </c>
      <c r="D388" s="136" t="s">
        <v>1337</v>
      </c>
      <c r="E388" s="137" t="s">
        <v>130</v>
      </c>
      <c r="F388" s="137" t="s">
        <v>130</v>
      </c>
      <c r="G388" s="135" t="s">
        <v>98</v>
      </c>
      <c r="H388" s="187">
        <v>140970.94</v>
      </c>
      <c r="I388" s="138" t="s">
        <v>97</v>
      </c>
      <c r="J388" s="138">
        <v>8528741.87</v>
      </c>
      <c r="K388" s="138" t="s">
        <v>97</v>
      </c>
      <c r="L388" s="138" t="s">
        <v>97</v>
      </c>
      <c r="M388" s="138">
        <v>140970.94</v>
      </c>
      <c r="N388" s="138" t="s">
        <v>97</v>
      </c>
    </row>
    <row r="389" spans="1:14" ht="13.5" outlineLevel="1">
      <c r="A389" s="193" t="s">
        <v>1276</v>
      </c>
      <c r="B389" s="136"/>
      <c r="C389" s="136"/>
      <c r="D389" s="136"/>
      <c r="E389" s="137"/>
      <c r="F389" s="137"/>
      <c r="G389" s="135"/>
      <c r="H389" s="187"/>
      <c r="I389" s="138"/>
      <c r="J389" s="138"/>
      <c r="K389" s="138"/>
      <c r="L389" s="138">
        <f>SUBTOTAL(9,L379:L388)</f>
        <v>0</v>
      </c>
      <c r="M389" s="138">
        <f>SUBTOTAL(9,M379:M388)</f>
        <v>3399560.5599999996</v>
      </c>
      <c r="N389" s="138">
        <f>SUBTOTAL(9,N379:N388)</f>
        <v>0</v>
      </c>
    </row>
    <row r="390" spans="1:14" ht="13.5" outlineLevel="2">
      <c r="A390" s="9" t="s">
        <v>970</v>
      </c>
      <c r="B390" s="136" t="s">
        <v>1060</v>
      </c>
      <c r="C390" s="136">
        <v>2386</v>
      </c>
      <c r="D390" s="136" t="s">
        <v>971</v>
      </c>
      <c r="E390" s="137" t="s">
        <v>972</v>
      </c>
      <c r="F390" s="137" t="s">
        <v>251</v>
      </c>
      <c r="G390" s="135" t="s">
        <v>98</v>
      </c>
      <c r="H390" s="187">
        <v>21735000</v>
      </c>
      <c r="I390" s="138">
        <v>1308447000</v>
      </c>
      <c r="J390" s="138" t="s">
        <v>97</v>
      </c>
      <c r="K390" s="138">
        <v>1314967500</v>
      </c>
      <c r="L390" s="138">
        <v>21735000</v>
      </c>
      <c r="M390" s="138" t="s">
        <v>97</v>
      </c>
      <c r="N390" s="138">
        <v>21735000</v>
      </c>
    </row>
    <row r="391" spans="1:14" ht="13.5" outlineLevel="2">
      <c r="A391" s="9" t="s">
        <v>970</v>
      </c>
      <c r="B391" s="136" t="s">
        <v>1060</v>
      </c>
      <c r="C391" s="136">
        <v>620030001</v>
      </c>
      <c r="D391" s="136" t="s">
        <v>979</v>
      </c>
      <c r="E391" s="137" t="s">
        <v>980</v>
      </c>
      <c r="F391" s="137" t="s">
        <v>981</v>
      </c>
      <c r="G391" s="135" t="s">
        <v>98</v>
      </c>
      <c r="H391" s="187">
        <v>50000000</v>
      </c>
      <c r="I391" s="138">
        <v>2408000000</v>
      </c>
      <c r="J391" s="138" t="s">
        <v>97</v>
      </c>
      <c r="K391" s="138">
        <v>3025000000</v>
      </c>
      <c r="L391" s="138">
        <v>40000000</v>
      </c>
      <c r="M391" s="138" t="s">
        <v>97</v>
      </c>
      <c r="N391" s="138">
        <v>50000000</v>
      </c>
    </row>
    <row r="392" spans="1:14" ht="13.5" outlineLevel="2">
      <c r="A392" s="9" t="s">
        <v>970</v>
      </c>
      <c r="B392" s="136" t="s">
        <v>1060</v>
      </c>
      <c r="C392" s="136" t="s">
        <v>982</v>
      </c>
      <c r="D392" s="136" t="s">
        <v>983</v>
      </c>
      <c r="E392" s="137" t="s">
        <v>142</v>
      </c>
      <c r="F392" s="137" t="s">
        <v>196</v>
      </c>
      <c r="G392" s="135" t="s">
        <v>98</v>
      </c>
      <c r="H392" s="187">
        <v>11200000</v>
      </c>
      <c r="I392" s="138">
        <v>61490266.6</v>
      </c>
      <c r="J392" s="138">
        <v>61868196.81</v>
      </c>
      <c r="K392" s="138" t="s">
        <v>97</v>
      </c>
      <c r="L392" s="138">
        <v>1021433</v>
      </c>
      <c r="M392" s="138">
        <v>1021433</v>
      </c>
      <c r="N392" s="138" t="s">
        <v>97</v>
      </c>
    </row>
    <row r="393" spans="1:14" ht="13.5" outlineLevel="2">
      <c r="A393" s="167" t="s">
        <v>970</v>
      </c>
      <c r="B393" s="170" t="s">
        <v>1060</v>
      </c>
      <c r="C393" s="170" t="s">
        <v>984</v>
      </c>
      <c r="D393" s="170" t="s">
        <v>985</v>
      </c>
      <c r="E393" s="169" t="s">
        <v>986</v>
      </c>
      <c r="F393" s="169" t="s">
        <v>196</v>
      </c>
      <c r="G393" s="168" t="s">
        <v>98</v>
      </c>
      <c r="H393" s="187">
        <v>44421000</v>
      </c>
      <c r="I393" s="166">
        <v>2674144200</v>
      </c>
      <c r="J393" s="166">
        <v>729386952.185</v>
      </c>
      <c r="K393" s="166">
        <v>1959039186.5</v>
      </c>
      <c r="L393" s="166">
        <v>44421000</v>
      </c>
      <c r="M393" s="166">
        <v>12040187</v>
      </c>
      <c r="N393" s="166">
        <v>32380813</v>
      </c>
    </row>
    <row r="394" spans="1:14" ht="13.5" outlineLevel="2">
      <c r="A394" s="9" t="s">
        <v>970</v>
      </c>
      <c r="B394" s="136" t="s">
        <v>1060</v>
      </c>
      <c r="C394" s="136" t="s">
        <v>987</v>
      </c>
      <c r="D394" s="136" t="s">
        <v>988</v>
      </c>
      <c r="E394" s="137" t="s">
        <v>989</v>
      </c>
      <c r="F394" s="137" t="s">
        <v>196</v>
      </c>
      <c r="G394" s="135" t="s">
        <v>98</v>
      </c>
      <c r="H394" s="187">
        <v>22567000</v>
      </c>
      <c r="I394" s="138" t="s">
        <v>97</v>
      </c>
      <c r="J394" s="138" t="s">
        <v>97</v>
      </c>
      <c r="K394" s="138">
        <v>1365303500</v>
      </c>
      <c r="L394" s="138" t="s">
        <v>97</v>
      </c>
      <c r="M394" s="138" t="s">
        <v>97</v>
      </c>
      <c r="N394" s="138">
        <v>22567000</v>
      </c>
    </row>
    <row r="395" spans="1:14" ht="13.5" outlineLevel="2">
      <c r="A395" s="9" t="s">
        <v>970</v>
      </c>
      <c r="B395" s="136" t="s">
        <v>1060</v>
      </c>
      <c r="C395" s="136" t="s">
        <v>1338</v>
      </c>
      <c r="D395" s="136" t="s">
        <v>1340</v>
      </c>
      <c r="E395" s="137" t="s">
        <v>1339</v>
      </c>
      <c r="F395" s="137" t="s">
        <v>130</v>
      </c>
      <c r="G395" s="135" t="s">
        <v>98</v>
      </c>
      <c r="H395" s="187">
        <v>200000000</v>
      </c>
      <c r="I395" s="138" t="s">
        <v>97</v>
      </c>
      <c r="J395" s="138">
        <v>12119000000</v>
      </c>
      <c r="K395" s="138" t="s">
        <v>97</v>
      </c>
      <c r="L395" s="138" t="s">
        <v>97</v>
      </c>
      <c r="M395" s="138">
        <v>200000000</v>
      </c>
      <c r="N395" s="138" t="s">
        <v>97</v>
      </c>
    </row>
    <row r="396" spans="1:14" ht="13.5" outlineLevel="2">
      <c r="A396" s="9" t="s">
        <v>970</v>
      </c>
      <c r="B396" s="136" t="s">
        <v>1060</v>
      </c>
      <c r="C396" s="136" t="s">
        <v>990</v>
      </c>
      <c r="D396" s="136" t="s">
        <v>991</v>
      </c>
      <c r="E396" s="137" t="s">
        <v>986</v>
      </c>
      <c r="F396" s="137" t="s">
        <v>196</v>
      </c>
      <c r="G396" s="135" t="s">
        <v>98</v>
      </c>
      <c r="H396" s="187">
        <v>51000000</v>
      </c>
      <c r="I396" s="138">
        <v>2917093460.4</v>
      </c>
      <c r="J396" s="138">
        <v>671788637.068</v>
      </c>
      <c r="K396" s="138">
        <v>2261959540.5</v>
      </c>
      <c r="L396" s="138">
        <v>48456702</v>
      </c>
      <c r="M396" s="138">
        <v>11068941</v>
      </c>
      <c r="N396" s="138">
        <v>37387761</v>
      </c>
    </row>
    <row r="397" spans="1:14" ht="13.5" outlineLevel="2">
      <c r="A397" s="9" t="s">
        <v>970</v>
      </c>
      <c r="B397" s="136" t="s">
        <v>1060</v>
      </c>
      <c r="C397" s="136" t="s">
        <v>992</v>
      </c>
      <c r="D397" s="136" t="s">
        <v>993</v>
      </c>
      <c r="E397" s="137" t="s">
        <v>994</v>
      </c>
      <c r="F397" s="137" t="s">
        <v>196</v>
      </c>
      <c r="G397" s="135" t="s">
        <v>98</v>
      </c>
      <c r="H397" s="187">
        <v>5643000</v>
      </c>
      <c r="I397" s="138" t="s">
        <v>97</v>
      </c>
      <c r="J397" s="138" t="s">
        <v>97</v>
      </c>
      <c r="K397" s="138">
        <v>341401500</v>
      </c>
      <c r="L397" s="138" t="s">
        <v>97</v>
      </c>
      <c r="M397" s="138" t="s">
        <v>97</v>
      </c>
      <c r="N397" s="138">
        <v>5643000</v>
      </c>
    </row>
    <row r="398" spans="1:14" ht="13.5" outlineLevel="2">
      <c r="A398" s="9" t="s">
        <v>970</v>
      </c>
      <c r="B398" s="136" t="s">
        <v>1060</v>
      </c>
      <c r="C398" s="136" t="s">
        <v>995</v>
      </c>
      <c r="D398" s="136" t="s">
        <v>996</v>
      </c>
      <c r="E398" s="137" t="s">
        <v>986</v>
      </c>
      <c r="F398" s="137" t="s">
        <v>196</v>
      </c>
      <c r="G398" s="135" t="s">
        <v>98</v>
      </c>
      <c r="H398" s="187">
        <v>127224000</v>
      </c>
      <c r="I398" s="138">
        <v>7301196807.8</v>
      </c>
      <c r="J398" s="138">
        <v>1645089234.975</v>
      </c>
      <c r="K398" s="138">
        <v>5695123335</v>
      </c>
      <c r="L398" s="138">
        <v>121282339</v>
      </c>
      <c r="M398" s="138">
        <v>27148069</v>
      </c>
      <c r="N398" s="138">
        <v>94134270</v>
      </c>
    </row>
    <row r="399" spans="1:14" ht="13.5" outlineLevel="2">
      <c r="A399" s="9" t="s">
        <v>970</v>
      </c>
      <c r="B399" s="136" t="s">
        <v>1060</v>
      </c>
      <c r="C399" s="136" t="s">
        <v>86</v>
      </c>
      <c r="D399" s="136" t="s">
        <v>87</v>
      </c>
      <c r="E399" s="137" t="s">
        <v>88</v>
      </c>
      <c r="F399" s="137" t="s">
        <v>89</v>
      </c>
      <c r="G399" s="135" t="s">
        <v>98</v>
      </c>
      <c r="H399" s="187">
        <v>200000000</v>
      </c>
      <c r="I399" s="138">
        <v>12040000000</v>
      </c>
      <c r="J399" s="138">
        <v>1293804433.96</v>
      </c>
      <c r="K399" s="138">
        <v>10809388166.5</v>
      </c>
      <c r="L399" s="138">
        <v>200000000</v>
      </c>
      <c r="M399" s="138">
        <v>21332427</v>
      </c>
      <c r="N399" s="138">
        <v>178667573</v>
      </c>
    </row>
    <row r="400" spans="1:14" ht="13.5" outlineLevel="2">
      <c r="A400" s="9" t="s">
        <v>970</v>
      </c>
      <c r="B400" s="136" t="s">
        <v>1060</v>
      </c>
      <c r="C400" s="136" t="s">
        <v>997</v>
      </c>
      <c r="D400" s="136" t="s">
        <v>998</v>
      </c>
      <c r="E400" s="137" t="s">
        <v>999</v>
      </c>
      <c r="F400" s="137" t="s">
        <v>196</v>
      </c>
      <c r="G400" s="135" t="s">
        <v>98</v>
      </c>
      <c r="H400" s="187">
        <v>146997191</v>
      </c>
      <c r="I400" s="138">
        <v>53998339.276</v>
      </c>
      <c r="J400" s="138">
        <v>54266325.976</v>
      </c>
      <c r="K400" s="138" t="s">
        <v>97</v>
      </c>
      <c r="L400" s="138">
        <v>896982.38</v>
      </c>
      <c r="M400" s="138">
        <v>896982.38</v>
      </c>
      <c r="N400" s="138" t="s">
        <v>97</v>
      </c>
    </row>
    <row r="401" spans="1:14" ht="13.5" outlineLevel="2">
      <c r="A401" s="9" t="s">
        <v>970</v>
      </c>
      <c r="B401" s="136" t="s">
        <v>1060</v>
      </c>
      <c r="C401" s="136" t="s">
        <v>1001</v>
      </c>
      <c r="D401" s="136" t="s">
        <v>1002</v>
      </c>
      <c r="E401" s="137" t="s">
        <v>1003</v>
      </c>
      <c r="F401" s="137" t="s">
        <v>510</v>
      </c>
      <c r="G401" s="135" t="s">
        <v>98</v>
      </c>
      <c r="H401" s="190">
        <v>4500000</v>
      </c>
      <c r="I401" s="138" t="s">
        <v>97</v>
      </c>
      <c r="J401" s="138">
        <v>272565000</v>
      </c>
      <c r="K401" s="138" t="s">
        <v>97</v>
      </c>
      <c r="L401" s="138" t="s">
        <v>97</v>
      </c>
      <c r="M401" s="138">
        <v>4500000</v>
      </c>
      <c r="N401" s="138" t="s">
        <v>97</v>
      </c>
    </row>
    <row r="402" spans="1:14" ht="13.5" outlineLevel="2">
      <c r="A402" s="9" t="s">
        <v>970</v>
      </c>
      <c r="B402" s="136" t="s">
        <v>1060</v>
      </c>
      <c r="C402" s="136" t="s">
        <v>1004</v>
      </c>
      <c r="D402" s="136" t="s">
        <v>1005</v>
      </c>
      <c r="E402" s="137" t="s">
        <v>1003</v>
      </c>
      <c r="F402" s="137" t="s">
        <v>510</v>
      </c>
      <c r="G402" s="135" t="s">
        <v>98</v>
      </c>
      <c r="H402" s="190">
        <v>390000</v>
      </c>
      <c r="I402" s="138" t="s">
        <v>97</v>
      </c>
      <c r="J402" s="138">
        <v>23622300</v>
      </c>
      <c r="K402" s="138" t="s">
        <v>97</v>
      </c>
      <c r="L402" s="138" t="s">
        <v>97</v>
      </c>
      <c r="M402" s="138">
        <v>390000</v>
      </c>
      <c r="N402" s="138" t="s">
        <v>97</v>
      </c>
    </row>
    <row r="403" spans="1:14" ht="13.5" outlineLevel="2">
      <c r="A403" s="9" t="s">
        <v>970</v>
      </c>
      <c r="B403" s="136" t="s">
        <v>1060</v>
      </c>
      <c r="C403" s="136" t="s">
        <v>1006</v>
      </c>
      <c r="D403" s="136" t="s">
        <v>1007</v>
      </c>
      <c r="E403" s="137" t="s">
        <v>1003</v>
      </c>
      <c r="F403" s="137" t="s">
        <v>510</v>
      </c>
      <c r="G403" s="135" t="s">
        <v>98</v>
      </c>
      <c r="H403" s="190">
        <v>36320000</v>
      </c>
      <c r="I403" s="138" t="s">
        <v>97</v>
      </c>
      <c r="J403" s="138">
        <v>2199902400</v>
      </c>
      <c r="K403" s="138" t="s">
        <v>97</v>
      </c>
      <c r="L403" s="138" t="s">
        <v>97</v>
      </c>
      <c r="M403" s="138">
        <v>36320000</v>
      </c>
      <c r="N403" s="138" t="s">
        <v>97</v>
      </c>
    </row>
    <row r="404" spans="1:14" ht="13.5" outlineLevel="2">
      <c r="A404" s="9" t="s">
        <v>970</v>
      </c>
      <c r="B404" s="136" t="s">
        <v>1060</v>
      </c>
      <c r="C404" s="136" t="s">
        <v>1008</v>
      </c>
      <c r="D404" s="136" t="s">
        <v>1009</v>
      </c>
      <c r="E404" s="137" t="s">
        <v>986</v>
      </c>
      <c r="F404" s="137" t="s">
        <v>196</v>
      </c>
      <c r="G404" s="135" t="s">
        <v>98</v>
      </c>
      <c r="H404" s="187">
        <v>192028414</v>
      </c>
      <c r="I404" s="138">
        <v>9294866816.2</v>
      </c>
      <c r="J404" s="138">
        <v>4151187579.09</v>
      </c>
      <c r="K404" s="138">
        <v>5196059500.5</v>
      </c>
      <c r="L404" s="138">
        <v>154399781</v>
      </c>
      <c r="M404" s="138">
        <v>68514500</v>
      </c>
      <c r="N404" s="138">
        <v>85885281</v>
      </c>
    </row>
    <row r="405" spans="1:14" ht="13.5" outlineLevel="2">
      <c r="A405" s="9" t="s">
        <v>970</v>
      </c>
      <c r="B405" s="136" t="s">
        <v>1060</v>
      </c>
      <c r="C405" s="136" t="s">
        <v>90</v>
      </c>
      <c r="D405" s="136" t="s">
        <v>91</v>
      </c>
      <c r="E405" s="137" t="s">
        <v>92</v>
      </c>
      <c r="F405" s="137" t="s">
        <v>235</v>
      </c>
      <c r="G405" s="135" t="s">
        <v>98</v>
      </c>
      <c r="H405" s="190">
        <v>7330000</v>
      </c>
      <c r="I405" s="138">
        <v>441266000</v>
      </c>
      <c r="J405" s="138">
        <v>202740003.484</v>
      </c>
      <c r="K405" s="138">
        <v>241491236.745</v>
      </c>
      <c r="L405" s="138">
        <v>7330000</v>
      </c>
      <c r="M405" s="138">
        <v>3338409.31</v>
      </c>
      <c r="N405" s="138">
        <v>3991590.69</v>
      </c>
    </row>
    <row r="406" spans="1:14" ht="13.5" outlineLevel="1">
      <c r="A406" s="193" t="s">
        <v>1277</v>
      </c>
      <c r="B406" s="136"/>
      <c r="C406" s="136"/>
      <c r="D406" s="136"/>
      <c r="E406" s="137"/>
      <c r="F406" s="137"/>
      <c r="G406" s="135"/>
      <c r="H406" s="190"/>
      <c r="I406" s="138"/>
      <c r="J406" s="138"/>
      <c r="K406" s="138"/>
      <c r="L406" s="138">
        <f>SUBTOTAL(9,L390:L405)</f>
        <v>639543237.38</v>
      </c>
      <c r="M406" s="138">
        <f>SUBTOTAL(9,M390:M405)</f>
        <v>386570948.69</v>
      </c>
      <c r="N406" s="138">
        <f>SUBTOTAL(9,N390:N405)</f>
        <v>532392288.69</v>
      </c>
    </row>
    <row r="407" spans="1:14" ht="13.5" outlineLevel="2">
      <c r="A407" s="9" t="s">
        <v>851</v>
      </c>
      <c r="B407" s="136" t="s">
        <v>1060</v>
      </c>
      <c r="C407" s="136" t="s">
        <v>857</v>
      </c>
      <c r="D407" s="136" t="s">
        <v>858</v>
      </c>
      <c r="E407" s="137" t="s">
        <v>859</v>
      </c>
      <c r="F407" s="137" t="s">
        <v>251</v>
      </c>
      <c r="G407" s="135" t="s">
        <v>98</v>
      </c>
      <c r="H407" s="190">
        <v>52150000</v>
      </c>
      <c r="I407" s="138">
        <v>2483340300</v>
      </c>
      <c r="J407" s="138" t="s">
        <v>97</v>
      </c>
      <c r="K407" s="138">
        <v>2495715750</v>
      </c>
      <c r="L407" s="138">
        <v>41251500</v>
      </c>
      <c r="M407" s="138" t="s">
        <v>97</v>
      </c>
      <c r="N407" s="138">
        <v>41251500</v>
      </c>
    </row>
    <row r="408" spans="1:14" ht="13.5" outlineLevel="2">
      <c r="A408" s="9" t="s">
        <v>851</v>
      </c>
      <c r="B408" s="136" t="s">
        <v>1060</v>
      </c>
      <c r="C408" s="136" t="s">
        <v>860</v>
      </c>
      <c r="D408" s="136" t="s">
        <v>861</v>
      </c>
      <c r="E408" s="137" t="s">
        <v>859</v>
      </c>
      <c r="F408" s="137" t="s">
        <v>251</v>
      </c>
      <c r="G408" s="135" t="s">
        <v>98</v>
      </c>
      <c r="H408" s="187">
        <v>9630000</v>
      </c>
      <c r="I408" s="138">
        <v>261653280</v>
      </c>
      <c r="J408" s="138" t="s">
        <v>97</v>
      </c>
      <c r="K408" s="138">
        <v>262957200</v>
      </c>
      <c r="L408" s="138">
        <v>4346400</v>
      </c>
      <c r="M408" s="138" t="s">
        <v>97</v>
      </c>
      <c r="N408" s="138">
        <v>4346400</v>
      </c>
    </row>
    <row r="409" spans="1:14" ht="13.5" outlineLevel="2">
      <c r="A409" s="9" t="s">
        <v>851</v>
      </c>
      <c r="B409" s="136" t="s">
        <v>1060</v>
      </c>
      <c r="C409" s="136" t="s">
        <v>862</v>
      </c>
      <c r="D409" s="136" t="s">
        <v>863</v>
      </c>
      <c r="E409" s="137" t="s">
        <v>859</v>
      </c>
      <c r="F409" s="137" t="s">
        <v>251</v>
      </c>
      <c r="G409" s="135" t="s">
        <v>98</v>
      </c>
      <c r="H409" s="187">
        <v>6920000</v>
      </c>
      <c r="I409" s="138">
        <v>314605200</v>
      </c>
      <c r="J409" s="138" t="s">
        <v>97</v>
      </c>
      <c r="K409" s="138">
        <v>316173000</v>
      </c>
      <c r="L409" s="138">
        <v>5226000</v>
      </c>
      <c r="M409" s="138" t="s">
        <v>97</v>
      </c>
      <c r="N409" s="138">
        <v>5226000</v>
      </c>
    </row>
    <row r="410" spans="1:14" ht="13.5" outlineLevel="2">
      <c r="A410" s="9" t="s">
        <v>851</v>
      </c>
      <c r="B410" s="136" t="s">
        <v>1060</v>
      </c>
      <c r="C410" s="136" t="s">
        <v>852</v>
      </c>
      <c r="D410" s="136" t="s">
        <v>853</v>
      </c>
      <c r="E410" s="137" t="s">
        <v>854</v>
      </c>
      <c r="F410" s="137" t="s">
        <v>251</v>
      </c>
      <c r="G410" s="135" t="s">
        <v>98</v>
      </c>
      <c r="H410" s="190">
        <v>8400000</v>
      </c>
      <c r="I410" s="138">
        <v>505680000</v>
      </c>
      <c r="J410" s="138" t="s">
        <v>97</v>
      </c>
      <c r="K410" s="138">
        <v>508200000</v>
      </c>
      <c r="L410" s="138">
        <v>8400000</v>
      </c>
      <c r="M410" s="138" t="s">
        <v>97</v>
      </c>
      <c r="N410" s="138">
        <v>8400000</v>
      </c>
    </row>
    <row r="411" spans="1:14" ht="13.5" outlineLevel="2">
      <c r="A411" s="9" t="s">
        <v>851</v>
      </c>
      <c r="B411" s="136" t="s">
        <v>1060</v>
      </c>
      <c r="C411" s="136" t="s">
        <v>855</v>
      </c>
      <c r="D411" s="136" t="s">
        <v>856</v>
      </c>
      <c r="E411" s="137" t="s">
        <v>854</v>
      </c>
      <c r="F411" s="137" t="s">
        <v>251</v>
      </c>
      <c r="G411" s="135" t="s">
        <v>98</v>
      </c>
      <c r="H411" s="187">
        <v>2950000</v>
      </c>
      <c r="I411" s="138">
        <v>177590000</v>
      </c>
      <c r="J411" s="138" t="s">
        <v>97</v>
      </c>
      <c r="K411" s="138">
        <v>178475000</v>
      </c>
      <c r="L411" s="138">
        <v>2950000</v>
      </c>
      <c r="M411" s="138" t="s">
        <v>97</v>
      </c>
      <c r="N411" s="138">
        <v>2950000</v>
      </c>
    </row>
    <row r="412" spans="1:14" ht="13.5" outlineLevel="1">
      <c r="A412" s="193" t="s">
        <v>1278</v>
      </c>
      <c r="B412" s="136"/>
      <c r="C412" s="136"/>
      <c r="D412" s="136"/>
      <c r="E412" s="137"/>
      <c r="F412" s="137"/>
      <c r="G412" s="135"/>
      <c r="H412" s="187"/>
      <c r="I412" s="138"/>
      <c r="J412" s="138"/>
      <c r="K412" s="138"/>
      <c r="L412" s="138">
        <f>SUBTOTAL(9,L407:L411)</f>
        <v>62173900</v>
      </c>
      <c r="M412" s="138">
        <f>SUBTOTAL(9,M407:M411)</f>
        <v>0</v>
      </c>
      <c r="N412" s="138">
        <f>SUBTOTAL(9,N407:N411)</f>
        <v>62173900</v>
      </c>
    </row>
    <row r="413" spans="1:14" ht="13.5">
      <c r="A413" s="193" t="s">
        <v>1082</v>
      </c>
      <c r="B413" s="136"/>
      <c r="C413" s="136"/>
      <c r="D413" s="136"/>
      <c r="E413" s="137"/>
      <c r="F413" s="137"/>
      <c r="G413" s="135"/>
      <c r="H413" s="187"/>
      <c r="I413" s="138"/>
      <c r="J413" s="138"/>
      <c r="K413" s="138"/>
      <c r="L413" s="138">
        <f>SUBTOTAL(9,L5:L411)</f>
        <v>7402907378.751998</v>
      </c>
      <c r="M413" s="138">
        <f>SUBTOTAL(9,M5:M411)</f>
        <v>3284582020.385001</v>
      </c>
      <c r="N413" s="138">
        <f>SUBTOTAL(9,N5:N411)</f>
        <v>8200752940.266</v>
      </c>
    </row>
  </sheetData>
  <sheetProtection/>
  <mergeCells count="1">
    <mergeCell ref="A1:N1"/>
  </mergeCells>
  <conditionalFormatting sqref="I414:I65536 K2:K4 I2:I5 L2:L5 N2:N4">
    <cfRule type="cellIs" priority="1" dxfId="0" operator="lessThan" stopIfTrue="1">
      <formula>0</formula>
    </cfRule>
  </conditionalFormatting>
  <printOptions gridLines="1" horizontalCentered="1"/>
  <pageMargins left="0.75" right="0" top="0.4" bottom="0.3" header="0.25" footer="0.25"/>
  <pageSetup firstPageNumber="16" useFirstPageNumber="1" horizontalDpi="600" verticalDpi="600" orientation="landscape" r:id="rId1"/>
  <headerFooter alignWithMargins="0">
    <oddHeader>&amp;R&amp;P</oddHeader>
    <oddFooter>&amp;L&amp;Z&amp;F&amp;R&amp;A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0"/>
  <sheetViews>
    <sheetView zoomScalePageLayoutView="0" workbookViewId="0" topLeftCell="A170">
      <selection activeCell="E20" sqref="E20"/>
    </sheetView>
  </sheetViews>
  <sheetFormatPr defaultColWidth="9.140625" defaultRowHeight="12.75" outlineLevelRow="2"/>
  <cols>
    <col min="1" max="1" width="12.57421875" style="4" bestFit="1" customWidth="1"/>
    <col min="2" max="2" width="4.7109375" style="171" customWidth="1"/>
    <col min="3" max="3" width="12.57421875" style="173" customWidth="1"/>
    <col min="4" max="4" width="29.57421875" style="171" customWidth="1"/>
    <col min="5" max="6" width="9.57421875" style="5" bestFit="1" customWidth="1"/>
    <col min="7" max="7" width="4.421875" style="4" bestFit="1" customWidth="1"/>
    <col min="8" max="8" width="11.28125" style="191" customWidth="1"/>
    <col min="9" max="9" width="11.140625" style="18" hidden="1" customWidth="1"/>
    <col min="10" max="10" width="11.8515625" style="18" customWidth="1"/>
    <col min="11" max="11" width="11.140625" style="18" hidden="1" customWidth="1"/>
    <col min="12" max="12" width="11.140625" style="19" hidden="1" customWidth="1"/>
    <col min="13" max="13" width="11.8515625" style="19" bestFit="1" customWidth="1"/>
    <col min="14" max="14" width="11.140625" style="19" hidden="1" customWidth="1"/>
    <col min="15" max="15" width="21.421875" style="4" hidden="1" customWidth="1"/>
    <col min="16" max="16" width="14.57421875" style="4" hidden="1" customWidth="1"/>
    <col min="17" max="17" width="11.00390625" style="4" hidden="1" customWidth="1"/>
    <col min="18" max="18" width="39.57421875" style="9" bestFit="1" customWidth="1"/>
    <col min="19" max="16384" width="9.140625" style="6" customWidth="1"/>
  </cols>
  <sheetData>
    <row r="1" spans="1:18" ht="23.25">
      <c r="A1" s="259" t="s">
        <v>58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s="7" customFormat="1" ht="75.75">
      <c r="A2" s="1" t="str">
        <f>A4</f>
        <v>Donor</v>
      </c>
      <c r="B2" s="1" t="str">
        <f>B4</f>
        <v>Type of Aid</v>
      </c>
      <c r="C2" s="1" t="str">
        <f>C4</f>
        <v>Project            No.</v>
      </c>
      <c r="D2" s="1" t="str">
        <f>D4</f>
        <v>Name of Project / Programme</v>
      </c>
      <c r="E2" s="3" t="s">
        <v>43</v>
      </c>
      <c r="F2" s="2" t="s">
        <v>44</v>
      </c>
      <c r="G2" s="11" t="s">
        <v>7</v>
      </c>
      <c r="H2" s="117" t="s">
        <v>8</v>
      </c>
      <c r="I2" s="2" t="s">
        <v>45</v>
      </c>
      <c r="J2" s="2" t="s">
        <v>46</v>
      </c>
      <c r="K2" s="2" t="s">
        <v>47</v>
      </c>
      <c r="L2" s="2" t="s">
        <v>48</v>
      </c>
      <c r="M2" s="2" t="s">
        <v>49</v>
      </c>
      <c r="N2" s="2" t="s">
        <v>47</v>
      </c>
      <c r="O2" s="2" t="str">
        <f>O4</f>
        <v>Executing Agency</v>
      </c>
      <c r="P2" s="2" t="str">
        <f>P4</f>
        <v>Kind of Aid</v>
      </c>
      <c r="Q2" s="2" t="str">
        <f>Q4</f>
        <v>Purpose</v>
      </c>
      <c r="R2" s="2" t="str">
        <f>R4</f>
        <v> Economic Sector</v>
      </c>
    </row>
    <row r="3" spans="1:18" s="7" customFormat="1" ht="12.75" hidden="1">
      <c r="A3" s="1"/>
      <c r="B3" s="172"/>
      <c r="C3" s="172"/>
      <c r="D3" s="118"/>
      <c r="E3" s="3"/>
      <c r="F3" s="2"/>
      <c r="G3" s="11"/>
      <c r="H3" s="117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7" customFormat="1" ht="39" hidden="1">
      <c r="A4" s="1" t="s">
        <v>1035</v>
      </c>
      <c r="B4" s="172" t="s">
        <v>1036</v>
      </c>
      <c r="C4" s="172" t="s">
        <v>1037</v>
      </c>
      <c r="D4" s="118" t="s">
        <v>1038</v>
      </c>
      <c r="E4" s="3" t="s">
        <v>1119</v>
      </c>
      <c r="F4" s="2" t="s">
        <v>1120</v>
      </c>
      <c r="G4" s="11" t="s">
        <v>1115</v>
      </c>
      <c r="H4" s="117" t="s">
        <v>1116</v>
      </c>
      <c r="I4" s="2" t="s">
        <v>1117</v>
      </c>
      <c r="J4" s="2" t="s">
        <v>1118</v>
      </c>
      <c r="K4" s="2" t="s">
        <v>1117</v>
      </c>
      <c r="L4" s="2" t="s">
        <v>1117</v>
      </c>
      <c r="M4" s="2" t="s">
        <v>1118</v>
      </c>
      <c r="N4" s="2" t="s">
        <v>1117</v>
      </c>
      <c r="O4" s="2" t="s">
        <v>1059</v>
      </c>
      <c r="P4" s="2" t="s">
        <v>1068</v>
      </c>
      <c r="Q4" s="2" t="s">
        <v>94</v>
      </c>
      <c r="R4" s="2" t="s">
        <v>571</v>
      </c>
    </row>
    <row r="5" spans="1:18" s="8" customFormat="1" ht="13.5" outlineLevel="2">
      <c r="A5" s="130" t="s">
        <v>849</v>
      </c>
      <c r="B5" s="132" t="s">
        <v>1060</v>
      </c>
      <c r="C5" s="132" t="s">
        <v>1342</v>
      </c>
      <c r="D5" s="132" t="s">
        <v>1242</v>
      </c>
      <c r="E5" s="133"/>
      <c r="F5" s="133"/>
      <c r="G5" s="131" t="s">
        <v>98</v>
      </c>
      <c r="H5" s="194">
        <v>3399560.56</v>
      </c>
      <c r="I5" s="194">
        <v>0</v>
      </c>
      <c r="J5" s="194">
        <v>206182813.384</v>
      </c>
      <c r="K5" s="134" t="s">
        <v>97</v>
      </c>
      <c r="L5" s="134" t="s">
        <v>97</v>
      </c>
      <c r="M5" s="194">
        <v>3399560.56</v>
      </c>
      <c r="N5" s="134" t="s">
        <v>97</v>
      </c>
      <c r="O5" s="130" t="s">
        <v>1154</v>
      </c>
      <c r="P5" s="130" t="s">
        <v>1312</v>
      </c>
      <c r="Q5" s="130" t="s">
        <v>1070</v>
      </c>
      <c r="R5" s="130" t="s">
        <v>1070</v>
      </c>
    </row>
    <row r="6" spans="1:18" s="8" customFormat="1" ht="13.5" outlineLevel="1">
      <c r="A6" s="130"/>
      <c r="B6" s="132"/>
      <c r="C6" s="132"/>
      <c r="D6" s="132"/>
      <c r="E6" s="133"/>
      <c r="F6" s="133"/>
      <c r="G6" s="131"/>
      <c r="H6" s="194"/>
      <c r="I6" s="194"/>
      <c r="J6" s="194">
        <f>SUBTOTAL(9,J5:J5)</f>
        <v>206182813.384</v>
      </c>
      <c r="K6" s="134"/>
      <c r="L6" s="134"/>
      <c r="M6" s="194">
        <f>SUBTOTAL(9,M5:M5)</f>
        <v>3399560.56</v>
      </c>
      <c r="N6" s="134"/>
      <c r="O6" s="130"/>
      <c r="P6" s="130"/>
      <c r="Q6" s="130"/>
      <c r="R6" s="195" t="s">
        <v>1091</v>
      </c>
    </row>
    <row r="7" spans="1:18" ht="13.5" outlineLevel="2">
      <c r="A7" s="9" t="s">
        <v>158</v>
      </c>
      <c r="B7" s="136" t="s">
        <v>1062</v>
      </c>
      <c r="C7" s="136" t="s">
        <v>163</v>
      </c>
      <c r="D7" s="136" t="s">
        <v>164</v>
      </c>
      <c r="E7" s="137" t="s">
        <v>165</v>
      </c>
      <c r="F7" s="137" t="s">
        <v>130</v>
      </c>
      <c r="G7" s="9" t="s">
        <v>157</v>
      </c>
      <c r="H7" s="188">
        <v>5311807.62</v>
      </c>
      <c r="I7" s="138">
        <v>10176602.313</v>
      </c>
      <c r="J7" s="138">
        <v>10449042.301</v>
      </c>
      <c r="K7" s="138" t="s">
        <v>97</v>
      </c>
      <c r="L7" s="138">
        <v>169046.55</v>
      </c>
      <c r="M7" s="138">
        <v>172149.57</v>
      </c>
      <c r="N7" s="138" t="s">
        <v>97</v>
      </c>
      <c r="O7" s="9" t="s">
        <v>1065</v>
      </c>
      <c r="P7" s="9" t="s">
        <v>1235</v>
      </c>
      <c r="Q7" s="9" t="s">
        <v>1344</v>
      </c>
      <c r="R7" s="9" t="s">
        <v>166</v>
      </c>
    </row>
    <row r="8" spans="1:18" ht="13.5" outlineLevel="2">
      <c r="A8" s="9" t="s">
        <v>158</v>
      </c>
      <c r="B8" s="136" t="s">
        <v>1062</v>
      </c>
      <c r="C8" s="136" t="s">
        <v>193</v>
      </c>
      <c r="D8" s="136" t="s">
        <v>194</v>
      </c>
      <c r="E8" s="137" t="s">
        <v>195</v>
      </c>
      <c r="F8" s="137" t="s">
        <v>196</v>
      </c>
      <c r="G8" s="9" t="s">
        <v>157</v>
      </c>
      <c r="H8" s="188">
        <v>40065000</v>
      </c>
      <c r="I8" s="138">
        <v>2720795370.551</v>
      </c>
      <c r="J8" s="138">
        <v>605022861.307</v>
      </c>
      <c r="K8" s="138">
        <v>2208677846.313</v>
      </c>
      <c r="L8" s="138">
        <v>45195936.388</v>
      </c>
      <c r="M8" s="138">
        <v>9975737.635</v>
      </c>
      <c r="N8" s="138">
        <v>36507071.84</v>
      </c>
      <c r="O8" s="9" t="s">
        <v>167</v>
      </c>
      <c r="P8" s="9" t="s">
        <v>1235</v>
      </c>
      <c r="Q8" s="9" t="s">
        <v>1344</v>
      </c>
      <c r="R8" s="9" t="s">
        <v>166</v>
      </c>
    </row>
    <row r="9" spans="1:18" ht="13.5" outlineLevel="2">
      <c r="A9" s="9" t="s">
        <v>158</v>
      </c>
      <c r="B9" s="136" t="s">
        <v>1062</v>
      </c>
      <c r="C9" s="136" t="s">
        <v>214</v>
      </c>
      <c r="D9" s="136" t="s">
        <v>215</v>
      </c>
      <c r="E9" s="137" t="s">
        <v>208</v>
      </c>
      <c r="F9" s="137" t="s">
        <v>670</v>
      </c>
      <c r="G9" s="9" t="s">
        <v>157</v>
      </c>
      <c r="H9" s="188">
        <v>1565000</v>
      </c>
      <c r="I9" s="138">
        <v>96495806.805</v>
      </c>
      <c r="J9" s="138">
        <v>18473680.208</v>
      </c>
      <c r="K9" s="138">
        <v>81354642.84</v>
      </c>
      <c r="L9" s="138">
        <v>1602920.379</v>
      </c>
      <c r="M9" s="138">
        <v>304482.1</v>
      </c>
      <c r="N9" s="138">
        <v>1344704.84</v>
      </c>
      <c r="O9" s="9" t="s">
        <v>1140</v>
      </c>
      <c r="P9" s="9" t="s">
        <v>1235</v>
      </c>
      <c r="Q9" s="9" t="s">
        <v>1344</v>
      </c>
      <c r="R9" s="9" t="s">
        <v>166</v>
      </c>
    </row>
    <row r="10" spans="1:18" ht="15" customHeight="1" outlineLevel="2">
      <c r="A10" s="9" t="s">
        <v>158</v>
      </c>
      <c r="B10" s="136" t="s">
        <v>1062</v>
      </c>
      <c r="C10" s="136" t="s">
        <v>297</v>
      </c>
      <c r="D10" s="136" t="s">
        <v>298</v>
      </c>
      <c r="E10" s="137" t="s">
        <v>281</v>
      </c>
      <c r="F10" s="137" t="s">
        <v>299</v>
      </c>
      <c r="G10" s="9" t="s">
        <v>157</v>
      </c>
      <c r="H10" s="188">
        <v>27207000</v>
      </c>
      <c r="I10" s="138">
        <v>2316704558.212</v>
      </c>
      <c r="J10" s="138">
        <v>162663694.464</v>
      </c>
      <c r="K10" s="138">
        <v>2232907149.264</v>
      </c>
      <c r="L10" s="138">
        <v>38483464.422</v>
      </c>
      <c r="M10" s="138">
        <v>2682792.113</v>
      </c>
      <c r="N10" s="138">
        <v>36907556.186</v>
      </c>
      <c r="O10" s="9" t="s">
        <v>1145</v>
      </c>
      <c r="P10" s="9" t="s">
        <v>1235</v>
      </c>
      <c r="Q10" s="9" t="s">
        <v>1344</v>
      </c>
      <c r="R10" s="9" t="s">
        <v>166</v>
      </c>
    </row>
    <row r="11" spans="1:18" ht="13.5" outlineLevel="2">
      <c r="A11" s="9" t="s">
        <v>158</v>
      </c>
      <c r="B11" s="136" t="s">
        <v>1062</v>
      </c>
      <c r="C11" s="136" t="s">
        <v>309</v>
      </c>
      <c r="D11" s="136" t="s">
        <v>310</v>
      </c>
      <c r="E11" s="137" t="s">
        <v>311</v>
      </c>
      <c r="F11" s="137" t="s">
        <v>312</v>
      </c>
      <c r="G11" s="9" t="s">
        <v>157</v>
      </c>
      <c r="H11" s="188">
        <v>20164789.04</v>
      </c>
      <c r="I11" s="138">
        <v>1735597401.512</v>
      </c>
      <c r="J11" s="138">
        <v>124490901.473</v>
      </c>
      <c r="K11" s="138">
        <v>1670141126.641</v>
      </c>
      <c r="L11" s="138">
        <v>28830521.62</v>
      </c>
      <c r="M11" s="138">
        <v>2058515.919</v>
      </c>
      <c r="N11" s="138">
        <v>27605638.457</v>
      </c>
      <c r="O11" s="9" t="s">
        <v>1148</v>
      </c>
      <c r="P11" s="9" t="s">
        <v>1235</v>
      </c>
      <c r="Q11" s="9" t="s">
        <v>1344</v>
      </c>
      <c r="R11" s="9" t="s">
        <v>166</v>
      </c>
    </row>
    <row r="12" spans="1:18" ht="13.5" outlineLevel="2">
      <c r="A12" s="9" t="s">
        <v>158</v>
      </c>
      <c r="B12" s="136" t="s">
        <v>1062</v>
      </c>
      <c r="C12" s="136" t="s">
        <v>1195</v>
      </c>
      <c r="D12" s="136" t="s">
        <v>1196</v>
      </c>
      <c r="E12" s="137" t="s">
        <v>1197</v>
      </c>
      <c r="F12" s="137" t="s">
        <v>1198</v>
      </c>
      <c r="G12" s="9" t="s">
        <v>211</v>
      </c>
      <c r="H12" s="188">
        <v>25637827000</v>
      </c>
      <c r="I12" s="138" t="s">
        <v>97</v>
      </c>
      <c r="J12" s="138" t="s">
        <v>97</v>
      </c>
      <c r="K12" s="138">
        <v>12664014806.499</v>
      </c>
      <c r="L12" s="138" t="s">
        <v>97</v>
      </c>
      <c r="M12" s="138" t="s">
        <v>97</v>
      </c>
      <c r="N12" s="138">
        <v>209322558.785</v>
      </c>
      <c r="O12" s="9" t="s">
        <v>175</v>
      </c>
      <c r="P12" s="9" t="s">
        <v>1235</v>
      </c>
      <c r="Q12" s="9" t="s">
        <v>1344</v>
      </c>
      <c r="R12" s="9" t="s">
        <v>166</v>
      </c>
    </row>
    <row r="13" spans="1:18" ht="13.5" outlineLevel="2">
      <c r="A13" s="9" t="s">
        <v>158</v>
      </c>
      <c r="B13" s="136" t="s">
        <v>1062</v>
      </c>
      <c r="C13" s="136" t="s">
        <v>1199</v>
      </c>
      <c r="D13" s="136" t="s">
        <v>1200</v>
      </c>
      <c r="E13" s="137" t="s">
        <v>1197</v>
      </c>
      <c r="F13" s="137" t="s">
        <v>1198</v>
      </c>
      <c r="G13" s="9" t="s">
        <v>157</v>
      </c>
      <c r="H13" s="188">
        <v>6743000</v>
      </c>
      <c r="I13" s="138" t="s">
        <v>97</v>
      </c>
      <c r="J13" s="138" t="s">
        <v>97</v>
      </c>
      <c r="K13" s="138">
        <v>617454992.979</v>
      </c>
      <c r="L13" s="138" t="s">
        <v>97</v>
      </c>
      <c r="M13" s="138" t="s">
        <v>97</v>
      </c>
      <c r="N13" s="138">
        <v>10205867.653</v>
      </c>
      <c r="O13" s="9" t="s">
        <v>175</v>
      </c>
      <c r="P13" s="9" t="s">
        <v>1235</v>
      </c>
      <c r="Q13" s="9" t="s">
        <v>1344</v>
      </c>
      <c r="R13" s="9" t="s">
        <v>166</v>
      </c>
    </row>
    <row r="14" spans="1:18" ht="13.5" outlineLevel="2">
      <c r="A14" s="9" t="s">
        <v>577</v>
      </c>
      <c r="B14" s="136" t="s">
        <v>1060</v>
      </c>
      <c r="C14" s="136" t="s">
        <v>579</v>
      </c>
      <c r="D14" s="136" t="s">
        <v>580</v>
      </c>
      <c r="E14" s="137" t="s">
        <v>417</v>
      </c>
      <c r="F14" s="137" t="s">
        <v>146</v>
      </c>
      <c r="G14" s="135" t="s">
        <v>572</v>
      </c>
      <c r="H14" s="187">
        <v>231452</v>
      </c>
      <c r="I14" s="138">
        <v>8360965.718</v>
      </c>
      <c r="J14" s="138" t="s">
        <v>97</v>
      </c>
      <c r="K14" s="138">
        <v>9693527.496</v>
      </c>
      <c r="L14" s="138">
        <v>138886.474</v>
      </c>
      <c r="M14" s="138" t="s">
        <v>97</v>
      </c>
      <c r="N14" s="138">
        <v>160223.595</v>
      </c>
      <c r="O14" s="9" t="s">
        <v>1148</v>
      </c>
      <c r="P14" s="9" t="s">
        <v>1235</v>
      </c>
      <c r="Q14" s="9" t="s">
        <v>1344</v>
      </c>
      <c r="R14" s="9" t="s">
        <v>166</v>
      </c>
    </row>
    <row r="15" spans="1:18" ht="27" outlineLevel="2">
      <c r="A15" s="9" t="s">
        <v>577</v>
      </c>
      <c r="B15" s="136" t="s">
        <v>1060</v>
      </c>
      <c r="C15" s="136" t="s">
        <v>581</v>
      </c>
      <c r="D15" s="136" t="s">
        <v>582</v>
      </c>
      <c r="E15" s="137" t="s">
        <v>583</v>
      </c>
      <c r="F15" s="137" t="s">
        <v>116</v>
      </c>
      <c r="G15" s="135" t="s">
        <v>572</v>
      </c>
      <c r="H15" s="187">
        <v>157148</v>
      </c>
      <c r="I15" s="138">
        <v>6711463.206</v>
      </c>
      <c r="J15" s="138" t="s">
        <v>97</v>
      </c>
      <c r="K15" s="138">
        <v>7781129.037</v>
      </c>
      <c r="L15" s="138">
        <v>111486.1</v>
      </c>
      <c r="M15" s="138" t="s">
        <v>97</v>
      </c>
      <c r="N15" s="138">
        <v>128613.703</v>
      </c>
      <c r="O15" s="9" t="s">
        <v>1148</v>
      </c>
      <c r="P15" s="9" t="s">
        <v>1235</v>
      </c>
      <c r="Q15" s="9" t="s">
        <v>1344</v>
      </c>
      <c r="R15" s="9" t="s">
        <v>166</v>
      </c>
    </row>
    <row r="16" spans="1:18" ht="13.5" outlineLevel="2">
      <c r="A16" s="9" t="s">
        <v>577</v>
      </c>
      <c r="B16" s="136" t="s">
        <v>1060</v>
      </c>
      <c r="C16" s="136" t="s">
        <v>584</v>
      </c>
      <c r="D16" s="136" t="s">
        <v>585</v>
      </c>
      <c r="E16" s="137" t="s">
        <v>586</v>
      </c>
      <c r="F16" s="137" t="s">
        <v>587</v>
      </c>
      <c r="G16" s="135" t="s">
        <v>572</v>
      </c>
      <c r="H16" s="187">
        <v>81575</v>
      </c>
      <c r="I16" s="138">
        <v>3062460.275</v>
      </c>
      <c r="J16" s="138">
        <v>679485.677</v>
      </c>
      <c r="K16" s="138">
        <v>2801939.257</v>
      </c>
      <c r="L16" s="138">
        <v>50871.433</v>
      </c>
      <c r="M16" s="138">
        <v>11236.488</v>
      </c>
      <c r="N16" s="138">
        <v>46313.046</v>
      </c>
      <c r="O16" s="9" t="s">
        <v>1148</v>
      </c>
      <c r="P16" s="9" t="s">
        <v>1235</v>
      </c>
      <c r="Q16" s="9" t="s">
        <v>1344</v>
      </c>
      <c r="R16" s="9" t="s">
        <v>166</v>
      </c>
    </row>
    <row r="17" spans="1:18" ht="13.5" outlineLevel="2">
      <c r="A17" s="9" t="s">
        <v>689</v>
      </c>
      <c r="B17" s="136" t="s">
        <v>1060</v>
      </c>
      <c r="C17" s="136">
        <v>11701</v>
      </c>
      <c r="D17" s="136" t="s">
        <v>690</v>
      </c>
      <c r="E17" s="137" t="s">
        <v>691</v>
      </c>
      <c r="F17" s="137" t="s">
        <v>692</v>
      </c>
      <c r="G17" s="135" t="s">
        <v>132</v>
      </c>
      <c r="H17" s="187">
        <v>4800000</v>
      </c>
      <c r="I17" s="138">
        <v>165994025.065</v>
      </c>
      <c r="J17" s="138" t="s">
        <v>97</v>
      </c>
      <c r="K17" s="138">
        <v>178451129.691</v>
      </c>
      <c r="L17" s="138">
        <v>2757375.832</v>
      </c>
      <c r="M17" s="138" t="s">
        <v>97</v>
      </c>
      <c r="N17" s="138">
        <v>2949605.449</v>
      </c>
      <c r="O17" s="9" t="s">
        <v>167</v>
      </c>
      <c r="P17" s="9" t="s">
        <v>1235</v>
      </c>
      <c r="Q17" s="9" t="s">
        <v>1344</v>
      </c>
      <c r="R17" s="9" t="s">
        <v>166</v>
      </c>
    </row>
    <row r="18" spans="1:18" ht="13.5" outlineLevel="2">
      <c r="A18" s="9" t="s">
        <v>689</v>
      </c>
      <c r="B18" s="136" t="s">
        <v>1060</v>
      </c>
      <c r="C18" s="136">
        <v>11705</v>
      </c>
      <c r="D18" s="136" t="s">
        <v>693</v>
      </c>
      <c r="E18" s="137" t="s">
        <v>694</v>
      </c>
      <c r="F18" s="137" t="s">
        <v>11</v>
      </c>
      <c r="G18" s="135" t="s">
        <v>132</v>
      </c>
      <c r="H18" s="187">
        <v>22900000</v>
      </c>
      <c r="I18" s="138">
        <v>1254302479.722</v>
      </c>
      <c r="J18" s="138">
        <v>164873069.1</v>
      </c>
      <c r="K18" s="138">
        <v>1177390579.076</v>
      </c>
      <c r="L18" s="138">
        <v>20835589.364</v>
      </c>
      <c r="M18" s="138">
        <v>2714536.621</v>
      </c>
      <c r="N18" s="138">
        <v>19461001.307</v>
      </c>
      <c r="O18" s="9" t="s">
        <v>1148</v>
      </c>
      <c r="P18" s="9" t="s">
        <v>1235</v>
      </c>
      <c r="Q18" s="9" t="s">
        <v>1344</v>
      </c>
      <c r="R18" s="9" t="s">
        <v>166</v>
      </c>
    </row>
    <row r="19" spans="1:18" ht="13.5" outlineLevel="2">
      <c r="A19" s="9" t="s">
        <v>445</v>
      </c>
      <c r="B19" s="136" t="s">
        <v>1062</v>
      </c>
      <c r="C19" s="136" t="s">
        <v>457</v>
      </c>
      <c r="D19" s="136" t="s">
        <v>458</v>
      </c>
      <c r="E19" s="137" t="s">
        <v>459</v>
      </c>
      <c r="F19" s="137" t="s">
        <v>251</v>
      </c>
      <c r="G19" s="9" t="s">
        <v>157</v>
      </c>
      <c r="H19" s="188">
        <v>5650000</v>
      </c>
      <c r="I19" s="138">
        <v>469424832.811</v>
      </c>
      <c r="J19" s="138" t="s">
        <v>97</v>
      </c>
      <c r="K19" s="138">
        <v>485750486.828</v>
      </c>
      <c r="L19" s="138">
        <v>7797754.698</v>
      </c>
      <c r="M19" s="138" t="s">
        <v>97</v>
      </c>
      <c r="N19" s="138">
        <v>8028933.667</v>
      </c>
      <c r="O19" s="9" t="s">
        <v>1148</v>
      </c>
      <c r="P19" s="9" t="s">
        <v>1235</v>
      </c>
      <c r="Q19" s="9" t="s">
        <v>1344</v>
      </c>
      <c r="R19" s="9" t="s">
        <v>166</v>
      </c>
    </row>
    <row r="20" spans="1:18" ht="13.5" outlineLevel="2">
      <c r="A20" s="9" t="s">
        <v>471</v>
      </c>
      <c r="B20" s="136" t="s">
        <v>1062</v>
      </c>
      <c r="C20" s="136">
        <v>16719850001</v>
      </c>
      <c r="D20" s="136" t="s">
        <v>468</v>
      </c>
      <c r="E20" s="137" t="s">
        <v>469</v>
      </c>
      <c r="F20" s="137" t="s">
        <v>470</v>
      </c>
      <c r="G20" s="9" t="s">
        <v>157</v>
      </c>
      <c r="H20" s="188">
        <v>8616401.2</v>
      </c>
      <c r="I20" s="138">
        <v>2973231.529</v>
      </c>
      <c r="J20" s="138" t="s">
        <v>97</v>
      </c>
      <c r="K20" s="138">
        <v>3076634.557</v>
      </c>
      <c r="L20" s="138">
        <v>49389.228</v>
      </c>
      <c r="M20" s="138" t="s">
        <v>97</v>
      </c>
      <c r="N20" s="138">
        <v>50853.464</v>
      </c>
      <c r="O20" s="9" t="s">
        <v>1145</v>
      </c>
      <c r="P20" s="9" t="s">
        <v>1235</v>
      </c>
      <c r="Q20" s="9" t="s">
        <v>1344</v>
      </c>
      <c r="R20" s="9" t="s">
        <v>166</v>
      </c>
    </row>
    <row r="21" spans="1:18" ht="13.5" outlineLevel="2">
      <c r="A21" s="9" t="s">
        <v>471</v>
      </c>
      <c r="B21" s="136" t="s">
        <v>1062</v>
      </c>
      <c r="C21" s="136" t="s">
        <v>477</v>
      </c>
      <c r="D21" s="136" t="s">
        <v>478</v>
      </c>
      <c r="E21" s="137" t="s">
        <v>479</v>
      </c>
      <c r="F21" s="137" t="s">
        <v>146</v>
      </c>
      <c r="G21" s="9" t="s">
        <v>157</v>
      </c>
      <c r="H21" s="188">
        <v>11150000</v>
      </c>
      <c r="I21" s="138">
        <v>198858875.268</v>
      </c>
      <c r="J21" s="138">
        <v>148912636.452</v>
      </c>
      <c r="K21" s="138">
        <v>54592405.45</v>
      </c>
      <c r="L21" s="138">
        <v>3303303.576</v>
      </c>
      <c r="M21" s="138">
        <v>2458598.856</v>
      </c>
      <c r="N21" s="138">
        <v>902353.809</v>
      </c>
      <c r="O21" s="9" t="s">
        <v>175</v>
      </c>
      <c r="P21" s="9" t="s">
        <v>1235</v>
      </c>
      <c r="Q21" s="9" t="s">
        <v>1344</v>
      </c>
      <c r="R21" s="9" t="s">
        <v>166</v>
      </c>
    </row>
    <row r="22" spans="1:18" ht="13.5" outlineLevel="2">
      <c r="A22" s="9" t="s">
        <v>471</v>
      </c>
      <c r="B22" s="136" t="s">
        <v>1062</v>
      </c>
      <c r="C22" s="136" t="s">
        <v>484</v>
      </c>
      <c r="D22" s="136" t="s">
        <v>485</v>
      </c>
      <c r="E22" s="137" t="s">
        <v>486</v>
      </c>
      <c r="F22" s="137" t="s">
        <v>251</v>
      </c>
      <c r="G22" s="9" t="s">
        <v>157</v>
      </c>
      <c r="H22" s="188">
        <v>11150000</v>
      </c>
      <c r="I22" s="138">
        <v>816475872.365</v>
      </c>
      <c r="J22" s="138">
        <v>177250389.767</v>
      </c>
      <c r="K22" s="138">
        <v>666315908.855</v>
      </c>
      <c r="L22" s="138">
        <v>13562722.132</v>
      </c>
      <c r="M22" s="138">
        <v>2921821.922</v>
      </c>
      <c r="N22" s="138">
        <v>11013486.097</v>
      </c>
      <c r="O22" s="9" t="s">
        <v>167</v>
      </c>
      <c r="P22" s="9" t="s">
        <v>1235</v>
      </c>
      <c r="Q22" s="9" t="s">
        <v>1344</v>
      </c>
      <c r="R22" s="9" t="s">
        <v>166</v>
      </c>
    </row>
    <row r="23" spans="1:18" ht="13.5" outlineLevel="2">
      <c r="A23" s="9" t="s">
        <v>515</v>
      </c>
      <c r="B23" s="136" t="s">
        <v>1060</v>
      </c>
      <c r="C23" s="136">
        <v>10456</v>
      </c>
      <c r="D23" s="136" t="s">
        <v>870</v>
      </c>
      <c r="E23" s="137" t="s">
        <v>868</v>
      </c>
      <c r="F23" s="137" t="s">
        <v>869</v>
      </c>
      <c r="G23" s="135" t="s">
        <v>211</v>
      </c>
      <c r="H23" s="187">
        <v>129000000</v>
      </c>
      <c r="I23" s="138">
        <v>66802580.645</v>
      </c>
      <c r="J23" s="138">
        <v>67396145.869</v>
      </c>
      <c r="K23" s="138" t="s">
        <v>97</v>
      </c>
      <c r="L23" s="138">
        <v>1109677.419</v>
      </c>
      <c r="M23" s="138">
        <v>1114759.765</v>
      </c>
      <c r="N23" s="138" t="s">
        <v>97</v>
      </c>
      <c r="O23" s="9" t="s">
        <v>1145</v>
      </c>
      <c r="P23" s="9" t="s">
        <v>1235</v>
      </c>
      <c r="Q23" s="9" t="s">
        <v>1344</v>
      </c>
      <c r="R23" s="9" t="s">
        <v>166</v>
      </c>
    </row>
    <row r="24" spans="1:18" ht="13.5" outlineLevel="2">
      <c r="A24" s="9" t="s">
        <v>910</v>
      </c>
      <c r="B24" s="136" t="s">
        <v>1060</v>
      </c>
      <c r="C24" s="136">
        <v>1201</v>
      </c>
      <c r="D24" s="136" t="s">
        <v>923</v>
      </c>
      <c r="E24" s="137" t="s">
        <v>924</v>
      </c>
      <c r="F24" s="137" t="s">
        <v>130</v>
      </c>
      <c r="G24" s="135" t="s">
        <v>574</v>
      </c>
      <c r="H24" s="187">
        <v>23997000</v>
      </c>
      <c r="I24" s="138">
        <v>25803457.982</v>
      </c>
      <c r="J24" s="138">
        <v>26661033.702</v>
      </c>
      <c r="K24" s="138" t="s">
        <v>97</v>
      </c>
      <c r="L24" s="138">
        <v>428628.87</v>
      </c>
      <c r="M24" s="138">
        <v>439215.945</v>
      </c>
      <c r="N24" s="138" t="s">
        <v>97</v>
      </c>
      <c r="O24" s="9" t="s">
        <v>167</v>
      </c>
      <c r="P24" s="9" t="s">
        <v>1235</v>
      </c>
      <c r="Q24" s="9" t="s">
        <v>1344</v>
      </c>
      <c r="R24" s="9" t="s">
        <v>166</v>
      </c>
    </row>
    <row r="25" spans="1:18" ht="13.5" outlineLevel="2">
      <c r="A25" s="9" t="s">
        <v>910</v>
      </c>
      <c r="B25" s="136" t="s">
        <v>1060</v>
      </c>
      <c r="C25" s="136">
        <v>12014</v>
      </c>
      <c r="D25" s="136" t="s">
        <v>933</v>
      </c>
      <c r="E25" s="137" t="s">
        <v>934</v>
      </c>
      <c r="F25" s="137" t="s">
        <v>146</v>
      </c>
      <c r="G25" s="135" t="s">
        <v>574</v>
      </c>
      <c r="H25" s="187">
        <v>12218000</v>
      </c>
      <c r="I25" s="138">
        <v>95419541.616</v>
      </c>
      <c r="J25" s="138">
        <v>54742455.448</v>
      </c>
      <c r="K25" s="138">
        <v>42723833.544</v>
      </c>
      <c r="L25" s="138">
        <v>1585042.22</v>
      </c>
      <c r="M25" s="138">
        <v>901101.278</v>
      </c>
      <c r="N25" s="138">
        <v>706179.067</v>
      </c>
      <c r="O25" s="9" t="s">
        <v>167</v>
      </c>
      <c r="P25" s="9" t="s">
        <v>1235</v>
      </c>
      <c r="Q25" s="9" t="s">
        <v>1344</v>
      </c>
      <c r="R25" s="9" t="s">
        <v>166</v>
      </c>
    </row>
    <row r="26" spans="1:18" ht="13.5" outlineLevel="2">
      <c r="A26" s="9" t="s">
        <v>910</v>
      </c>
      <c r="B26" s="136" t="s">
        <v>1060</v>
      </c>
      <c r="C26" s="136">
        <v>13820060001</v>
      </c>
      <c r="D26" s="136" t="s">
        <v>911</v>
      </c>
      <c r="E26" s="137" t="s">
        <v>912</v>
      </c>
      <c r="F26" s="137" t="s">
        <v>196</v>
      </c>
      <c r="G26" s="135" t="s">
        <v>574</v>
      </c>
      <c r="H26" s="187">
        <v>1790500</v>
      </c>
      <c r="I26" s="138">
        <v>73997346.2</v>
      </c>
      <c r="J26" s="138">
        <v>8306127.194</v>
      </c>
      <c r="K26" s="138">
        <v>66965179.189</v>
      </c>
      <c r="L26" s="138">
        <v>1229191.797</v>
      </c>
      <c r="M26" s="138">
        <v>136985.608</v>
      </c>
      <c r="N26" s="138">
        <v>1106862.466</v>
      </c>
      <c r="O26" s="9" t="s">
        <v>167</v>
      </c>
      <c r="P26" s="9" t="s">
        <v>1235</v>
      </c>
      <c r="Q26" s="9" t="s">
        <v>1344</v>
      </c>
      <c r="R26" s="9" t="s">
        <v>166</v>
      </c>
    </row>
    <row r="27" spans="1:18" ht="13.5" outlineLevel="2">
      <c r="A27" s="9" t="s">
        <v>910</v>
      </c>
      <c r="B27" s="136" t="s">
        <v>1060</v>
      </c>
      <c r="C27" s="136" t="s">
        <v>920</v>
      </c>
      <c r="D27" s="136" t="s">
        <v>921</v>
      </c>
      <c r="E27" s="137" t="s">
        <v>922</v>
      </c>
      <c r="F27" s="137" t="s">
        <v>130</v>
      </c>
      <c r="G27" s="135" t="s">
        <v>574</v>
      </c>
      <c r="H27" s="187">
        <v>8508000</v>
      </c>
      <c r="I27" s="138">
        <v>24496340.973</v>
      </c>
      <c r="J27" s="138">
        <v>25295851.099</v>
      </c>
      <c r="K27" s="138" t="s">
        <v>97</v>
      </c>
      <c r="L27" s="138">
        <v>406915.963</v>
      </c>
      <c r="M27" s="138">
        <v>414890.128</v>
      </c>
      <c r="N27" s="138" t="s">
        <v>97</v>
      </c>
      <c r="O27" s="9" t="s">
        <v>167</v>
      </c>
      <c r="P27" s="9" t="s">
        <v>1235</v>
      </c>
      <c r="Q27" s="9" t="s">
        <v>1344</v>
      </c>
      <c r="R27" s="9" t="s">
        <v>166</v>
      </c>
    </row>
    <row r="28" spans="1:18" ht="13.5" outlineLevel="2">
      <c r="A28" s="9" t="s">
        <v>763</v>
      </c>
      <c r="B28" s="136" t="s">
        <v>1060</v>
      </c>
      <c r="C28" s="136">
        <v>11001</v>
      </c>
      <c r="D28" s="136" t="s">
        <v>766</v>
      </c>
      <c r="E28" s="137" t="s">
        <v>767</v>
      </c>
      <c r="F28" s="137" t="s">
        <v>387</v>
      </c>
      <c r="G28" s="135" t="s">
        <v>98</v>
      </c>
      <c r="H28" s="187">
        <v>10406303</v>
      </c>
      <c r="I28" s="138">
        <v>3260973.8</v>
      </c>
      <c r="J28" s="138" t="s">
        <v>97</v>
      </c>
      <c r="K28" s="138">
        <v>3277224.5</v>
      </c>
      <c r="L28" s="138">
        <v>54169</v>
      </c>
      <c r="M28" s="138" t="s">
        <v>97</v>
      </c>
      <c r="N28" s="138">
        <v>54169</v>
      </c>
      <c r="O28" s="9" t="s">
        <v>270</v>
      </c>
      <c r="P28" s="9" t="s">
        <v>1235</v>
      </c>
      <c r="Q28" s="9" t="s">
        <v>1344</v>
      </c>
      <c r="R28" s="9" t="s">
        <v>166</v>
      </c>
    </row>
    <row r="29" spans="1:18" ht="13.5" outlineLevel="2">
      <c r="A29" s="9" t="s">
        <v>763</v>
      </c>
      <c r="B29" s="136" t="s">
        <v>1060</v>
      </c>
      <c r="C29" s="136" t="s">
        <v>838</v>
      </c>
      <c r="D29" s="136" t="s">
        <v>839</v>
      </c>
      <c r="E29" s="137" t="s">
        <v>840</v>
      </c>
      <c r="F29" s="137" t="s">
        <v>204</v>
      </c>
      <c r="G29" s="135" t="s">
        <v>98</v>
      </c>
      <c r="H29" s="187">
        <v>1192000</v>
      </c>
      <c r="I29" s="138">
        <v>56639410.8</v>
      </c>
      <c r="J29" s="138" t="s">
        <v>97</v>
      </c>
      <c r="K29" s="138">
        <v>56921667</v>
      </c>
      <c r="L29" s="138">
        <v>940854</v>
      </c>
      <c r="M29" s="138" t="s">
        <v>97</v>
      </c>
      <c r="N29" s="138">
        <v>940854</v>
      </c>
      <c r="O29" s="9" t="s">
        <v>292</v>
      </c>
      <c r="P29" s="9" t="s">
        <v>1235</v>
      </c>
      <c r="Q29" s="9" t="s">
        <v>1344</v>
      </c>
      <c r="R29" s="9" t="s">
        <v>166</v>
      </c>
    </row>
    <row r="30" spans="1:18" ht="13.5" outlineLevel="2">
      <c r="A30" s="9" t="s">
        <v>763</v>
      </c>
      <c r="B30" s="136" t="s">
        <v>1060</v>
      </c>
      <c r="C30" s="136" t="s">
        <v>841</v>
      </c>
      <c r="D30" s="136" t="s">
        <v>842</v>
      </c>
      <c r="E30" s="137" t="s">
        <v>843</v>
      </c>
      <c r="F30" s="137" t="s">
        <v>380</v>
      </c>
      <c r="G30" s="135" t="s">
        <v>98</v>
      </c>
      <c r="H30" s="187">
        <v>3744483</v>
      </c>
      <c r="I30" s="138">
        <v>223000906.8</v>
      </c>
      <c r="J30" s="138" t="s">
        <v>97</v>
      </c>
      <c r="K30" s="138">
        <v>224112207</v>
      </c>
      <c r="L30" s="138">
        <v>3704334</v>
      </c>
      <c r="M30" s="138" t="s">
        <v>97</v>
      </c>
      <c r="N30" s="138">
        <v>3704334</v>
      </c>
      <c r="O30" s="9" t="s">
        <v>292</v>
      </c>
      <c r="P30" s="9" t="s">
        <v>1235</v>
      </c>
      <c r="Q30" s="9" t="s">
        <v>1344</v>
      </c>
      <c r="R30" s="9" t="s">
        <v>166</v>
      </c>
    </row>
    <row r="31" spans="1:18" ht="13.5" outlineLevel="1">
      <c r="A31" s="9"/>
      <c r="B31" s="136"/>
      <c r="C31" s="136"/>
      <c r="D31" s="136"/>
      <c r="E31" s="137"/>
      <c r="F31" s="137"/>
      <c r="G31" s="135"/>
      <c r="H31" s="187"/>
      <c r="I31" s="138"/>
      <c r="J31" s="138">
        <f>SUBTOTAL(9,J7:J30)</f>
        <v>1595217374.0609996</v>
      </c>
      <c r="K31" s="138"/>
      <c r="L31" s="138"/>
      <c r="M31" s="138">
        <f>SUBTOTAL(9,M7:M30)</f>
        <v>26306823.947999995</v>
      </c>
      <c r="N31" s="138"/>
      <c r="O31" s="9"/>
      <c r="P31" s="9"/>
      <c r="Q31" s="9"/>
      <c r="R31" s="193" t="s">
        <v>1279</v>
      </c>
    </row>
    <row r="32" spans="1:18" ht="13.5" outlineLevel="2">
      <c r="A32" s="9" t="s">
        <v>158</v>
      </c>
      <c r="B32" s="136" t="s">
        <v>1062</v>
      </c>
      <c r="C32" s="136" t="s">
        <v>206</v>
      </c>
      <c r="D32" s="136" t="s">
        <v>207</v>
      </c>
      <c r="E32" s="137" t="s">
        <v>208</v>
      </c>
      <c r="F32" s="137" t="s">
        <v>9</v>
      </c>
      <c r="G32" s="9" t="s">
        <v>157</v>
      </c>
      <c r="H32" s="189">
        <v>96238000</v>
      </c>
      <c r="I32" s="166">
        <v>5056513744.912</v>
      </c>
      <c r="J32" s="166">
        <v>3514047809.317</v>
      </c>
      <c r="K32" s="166">
        <v>1646058275.81</v>
      </c>
      <c r="L32" s="138">
        <v>83995244.932</v>
      </c>
      <c r="M32" s="138">
        <v>58197182</v>
      </c>
      <c r="N32" s="138">
        <v>27207574.807</v>
      </c>
      <c r="O32" s="9" t="s">
        <v>1140</v>
      </c>
      <c r="P32" s="9" t="s">
        <v>1237</v>
      </c>
      <c r="Q32" s="9" t="s">
        <v>1341</v>
      </c>
      <c r="R32" s="9" t="s">
        <v>1341</v>
      </c>
    </row>
    <row r="33" spans="1:18" ht="13.5" outlineLevel="2">
      <c r="A33" s="9" t="s">
        <v>158</v>
      </c>
      <c r="B33" s="136" t="s">
        <v>1062</v>
      </c>
      <c r="C33" s="136" t="s">
        <v>210</v>
      </c>
      <c r="D33" s="136" t="s">
        <v>212</v>
      </c>
      <c r="E33" s="137" t="s">
        <v>208</v>
      </c>
      <c r="F33" s="137" t="s">
        <v>9</v>
      </c>
      <c r="G33" s="9" t="s">
        <v>211</v>
      </c>
      <c r="H33" s="188">
        <v>27463500000</v>
      </c>
      <c r="I33" s="138">
        <v>9337411022.433</v>
      </c>
      <c r="J33" s="138">
        <v>3167608925.577</v>
      </c>
      <c r="K33" s="138">
        <v>5891997635.406</v>
      </c>
      <c r="L33" s="138">
        <v>155106495.389</v>
      </c>
      <c r="M33" s="138">
        <v>52478610.43</v>
      </c>
      <c r="N33" s="138">
        <v>97388390.668</v>
      </c>
      <c r="O33" s="9" t="s">
        <v>1140</v>
      </c>
      <c r="P33" s="9" t="s">
        <v>1237</v>
      </c>
      <c r="Q33" s="9" t="s">
        <v>1341</v>
      </c>
      <c r="R33" s="9" t="s">
        <v>1341</v>
      </c>
    </row>
    <row r="34" spans="1:18" ht="13.5" outlineLevel="2">
      <c r="A34" s="9" t="s">
        <v>158</v>
      </c>
      <c r="B34" s="136" t="s">
        <v>1062</v>
      </c>
      <c r="C34" s="136" t="s">
        <v>1141</v>
      </c>
      <c r="D34" s="136" t="s">
        <v>1142</v>
      </c>
      <c r="E34" s="137" t="s">
        <v>203</v>
      </c>
      <c r="F34" s="137" t="s">
        <v>670</v>
      </c>
      <c r="G34" s="9" t="s">
        <v>211</v>
      </c>
      <c r="H34" s="188">
        <v>29685000000</v>
      </c>
      <c r="I34" s="138">
        <v>4902976960</v>
      </c>
      <c r="J34" s="138" t="s">
        <v>97</v>
      </c>
      <c r="K34" s="138">
        <v>4676775465.382</v>
      </c>
      <c r="L34" s="138">
        <v>81444800</v>
      </c>
      <c r="M34" s="138" t="s">
        <v>97</v>
      </c>
      <c r="N34" s="138">
        <v>77302073.808</v>
      </c>
      <c r="O34" s="9" t="s">
        <v>1143</v>
      </c>
      <c r="P34" s="9" t="s">
        <v>1237</v>
      </c>
      <c r="Q34" s="9" t="s">
        <v>1341</v>
      </c>
      <c r="R34" s="9" t="s">
        <v>1341</v>
      </c>
    </row>
    <row r="35" spans="1:18" ht="13.5" outlineLevel="2">
      <c r="A35" s="9" t="s">
        <v>158</v>
      </c>
      <c r="B35" s="136" t="s">
        <v>1062</v>
      </c>
      <c r="C35" s="136" t="s">
        <v>1032</v>
      </c>
      <c r="D35" s="136" t="s">
        <v>246</v>
      </c>
      <c r="E35" s="137" t="s">
        <v>247</v>
      </c>
      <c r="F35" s="137" t="s">
        <v>10</v>
      </c>
      <c r="G35" s="9" t="s">
        <v>98</v>
      </c>
      <c r="H35" s="188">
        <v>152500000</v>
      </c>
      <c r="I35" s="138">
        <v>15050000</v>
      </c>
      <c r="J35" s="138" t="s">
        <v>97</v>
      </c>
      <c r="K35" s="138">
        <v>15125000</v>
      </c>
      <c r="L35" s="138">
        <v>250000</v>
      </c>
      <c r="M35" s="138" t="s">
        <v>97</v>
      </c>
      <c r="N35" s="138">
        <v>250000</v>
      </c>
      <c r="O35" s="9" t="s">
        <v>213</v>
      </c>
      <c r="P35" s="9" t="s">
        <v>1237</v>
      </c>
      <c r="Q35" s="9" t="s">
        <v>1341</v>
      </c>
      <c r="R35" s="9" t="s">
        <v>1341</v>
      </c>
    </row>
    <row r="36" spans="1:18" ht="13.5" outlineLevel="2">
      <c r="A36" s="9" t="s">
        <v>158</v>
      </c>
      <c r="B36" s="136" t="s">
        <v>1062</v>
      </c>
      <c r="C36" s="136" t="s">
        <v>258</v>
      </c>
      <c r="D36" s="136" t="s">
        <v>259</v>
      </c>
      <c r="E36" s="137" t="s">
        <v>260</v>
      </c>
      <c r="F36" s="137" t="s">
        <v>261</v>
      </c>
      <c r="G36" s="9" t="s">
        <v>211</v>
      </c>
      <c r="H36" s="188">
        <v>11968550000</v>
      </c>
      <c r="I36" s="138">
        <v>307078128.602</v>
      </c>
      <c r="J36" s="138" t="s">
        <v>97</v>
      </c>
      <c r="K36" s="138">
        <v>292910913.006</v>
      </c>
      <c r="L36" s="138">
        <v>5100965.591</v>
      </c>
      <c r="M36" s="138" t="s">
        <v>97</v>
      </c>
      <c r="N36" s="138">
        <v>4841502.694</v>
      </c>
      <c r="O36" s="9" t="s">
        <v>1144</v>
      </c>
      <c r="P36" s="9" t="s">
        <v>1237</v>
      </c>
      <c r="Q36" s="9" t="s">
        <v>1341</v>
      </c>
      <c r="R36" s="9" t="s">
        <v>1341</v>
      </c>
    </row>
    <row r="37" spans="1:18" ht="15.75" customHeight="1" outlineLevel="2">
      <c r="A37" s="9" t="s">
        <v>158</v>
      </c>
      <c r="B37" s="136" t="s">
        <v>1062</v>
      </c>
      <c r="C37" s="136" t="s">
        <v>262</v>
      </c>
      <c r="D37" s="136" t="s">
        <v>263</v>
      </c>
      <c r="E37" s="137" t="s">
        <v>260</v>
      </c>
      <c r="F37" s="137" t="s">
        <v>261</v>
      </c>
      <c r="G37" s="9" t="s">
        <v>157</v>
      </c>
      <c r="H37" s="188">
        <v>69843000</v>
      </c>
      <c r="I37" s="138">
        <v>2101424131.632</v>
      </c>
      <c r="J37" s="138" t="s">
        <v>97</v>
      </c>
      <c r="K37" s="138">
        <v>2174507447.467</v>
      </c>
      <c r="L37" s="138">
        <v>34907377.602</v>
      </c>
      <c r="M37" s="138" t="s">
        <v>97</v>
      </c>
      <c r="N37" s="138">
        <v>35942271.859</v>
      </c>
      <c r="O37" s="9" t="s">
        <v>1144</v>
      </c>
      <c r="P37" s="9" t="s">
        <v>1237</v>
      </c>
      <c r="Q37" s="9" t="s">
        <v>1341</v>
      </c>
      <c r="R37" s="9" t="s">
        <v>1341</v>
      </c>
    </row>
    <row r="38" spans="1:18" ht="13.5" outlineLevel="2">
      <c r="A38" s="9" t="s">
        <v>158</v>
      </c>
      <c r="B38" s="136" t="s">
        <v>1062</v>
      </c>
      <c r="C38" s="136" t="s">
        <v>273</v>
      </c>
      <c r="D38" s="136" t="s">
        <v>274</v>
      </c>
      <c r="E38" s="137" t="s">
        <v>275</v>
      </c>
      <c r="F38" s="137" t="s">
        <v>130</v>
      </c>
      <c r="G38" s="9" t="s">
        <v>211</v>
      </c>
      <c r="H38" s="188">
        <v>16436520000</v>
      </c>
      <c r="I38" s="138">
        <v>5109225733.161</v>
      </c>
      <c r="J38" s="138">
        <v>1674175230</v>
      </c>
      <c r="K38" s="138">
        <v>3264866100.588</v>
      </c>
      <c r="L38" s="138">
        <v>84870859.355</v>
      </c>
      <c r="M38" s="138">
        <v>27459000</v>
      </c>
      <c r="N38" s="138">
        <v>53964728.935</v>
      </c>
      <c r="O38" s="9" t="s">
        <v>213</v>
      </c>
      <c r="P38" s="9" t="s">
        <v>1237</v>
      </c>
      <c r="Q38" s="9" t="s">
        <v>1341</v>
      </c>
      <c r="R38" s="9" t="s">
        <v>1341</v>
      </c>
    </row>
    <row r="39" spans="1:18" ht="27" outlineLevel="2">
      <c r="A39" s="9" t="s">
        <v>158</v>
      </c>
      <c r="B39" s="136" t="s">
        <v>1062</v>
      </c>
      <c r="C39" s="136" t="s">
        <v>285</v>
      </c>
      <c r="D39" s="136" t="s">
        <v>286</v>
      </c>
      <c r="E39" s="137" t="s">
        <v>287</v>
      </c>
      <c r="F39" s="137" t="s">
        <v>674</v>
      </c>
      <c r="G39" s="9" t="s">
        <v>211</v>
      </c>
      <c r="H39" s="188">
        <v>12076350000</v>
      </c>
      <c r="I39" s="138">
        <v>2553282242.491</v>
      </c>
      <c r="J39" s="138">
        <v>2464969970</v>
      </c>
      <c r="K39" s="138" t="s">
        <v>97</v>
      </c>
      <c r="L39" s="138">
        <v>42413326.287</v>
      </c>
      <c r="M39" s="138">
        <v>40589000</v>
      </c>
      <c r="N39" s="138" t="s">
        <v>97</v>
      </c>
      <c r="O39" s="9" t="s">
        <v>292</v>
      </c>
      <c r="P39" s="9" t="s">
        <v>1237</v>
      </c>
      <c r="Q39" s="9" t="s">
        <v>1341</v>
      </c>
      <c r="R39" s="9" t="s">
        <v>1341</v>
      </c>
    </row>
    <row r="40" spans="1:18" ht="27" outlineLevel="2">
      <c r="A40" s="9" t="s">
        <v>158</v>
      </c>
      <c r="B40" s="136" t="s">
        <v>1062</v>
      </c>
      <c r="C40" s="136" t="s">
        <v>288</v>
      </c>
      <c r="D40" s="136" t="s">
        <v>289</v>
      </c>
      <c r="E40" s="137" t="s">
        <v>287</v>
      </c>
      <c r="F40" s="137" t="s">
        <v>674</v>
      </c>
      <c r="G40" s="9" t="s">
        <v>157</v>
      </c>
      <c r="H40" s="188">
        <v>13580000</v>
      </c>
      <c r="I40" s="138">
        <v>600596520.882</v>
      </c>
      <c r="J40" s="138">
        <v>624802974.8</v>
      </c>
      <c r="K40" s="138" t="s">
        <v>97</v>
      </c>
      <c r="L40" s="138">
        <v>9976686.393</v>
      </c>
      <c r="M40" s="138">
        <v>10288209.7</v>
      </c>
      <c r="N40" s="138" t="s">
        <v>97</v>
      </c>
      <c r="O40" s="9" t="s">
        <v>254</v>
      </c>
      <c r="P40" s="9" t="s">
        <v>1237</v>
      </c>
      <c r="Q40" s="9" t="s">
        <v>1341</v>
      </c>
      <c r="R40" s="9" t="s">
        <v>1341</v>
      </c>
    </row>
    <row r="41" spans="1:18" ht="13.5" outlineLevel="2">
      <c r="A41" s="9" t="s">
        <v>158</v>
      </c>
      <c r="B41" s="136" t="s">
        <v>1062</v>
      </c>
      <c r="C41" s="136" t="s">
        <v>302</v>
      </c>
      <c r="D41" s="136" t="s">
        <v>303</v>
      </c>
      <c r="E41" s="137" t="s">
        <v>281</v>
      </c>
      <c r="F41" s="137" t="s">
        <v>304</v>
      </c>
      <c r="G41" s="9" t="s">
        <v>211</v>
      </c>
      <c r="H41" s="188">
        <v>7995750000</v>
      </c>
      <c r="I41" s="138">
        <v>1932277591.398</v>
      </c>
      <c r="J41" s="138" t="s">
        <v>97</v>
      </c>
      <c r="K41" s="138">
        <v>1843130919.334</v>
      </c>
      <c r="L41" s="138">
        <v>32097634.409</v>
      </c>
      <c r="M41" s="138" t="s">
        <v>97</v>
      </c>
      <c r="N41" s="138">
        <v>30464973.873</v>
      </c>
      <c r="O41" s="9" t="s">
        <v>1145</v>
      </c>
      <c r="P41" s="9" t="s">
        <v>1237</v>
      </c>
      <c r="Q41" s="9" t="s">
        <v>1341</v>
      </c>
      <c r="R41" s="9" t="s">
        <v>1341</v>
      </c>
    </row>
    <row r="42" spans="1:18" ht="13.5" outlineLevel="2">
      <c r="A42" s="9" t="s">
        <v>158</v>
      </c>
      <c r="B42" s="136" t="s">
        <v>1062</v>
      </c>
      <c r="C42" s="136" t="s">
        <v>305</v>
      </c>
      <c r="D42" s="136" t="s">
        <v>303</v>
      </c>
      <c r="E42" s="137" t="s">
        <v>281</v>
      </c>
      <c r="F42" s="137" t="s">
        <v>304</v>
      </c>
      <c r="G42" s="9" t="s">
        <v>157</v>
      </c>
      <c r="H42" s="188">
        <v>49770000</v>
      </c>
      <c r="I42" s="138">
        <v>2936170997.918</v>
      </c>
      <c r="J42" s="138" t="s">
        <v>97</v>
      </c>
      <c r="K42" s="138">
        <v>3038285135.257</v>
      </c>
      <c r="L42" s="138">
        <v>48773604.617</v>
      </c>
      <c r="M42" s="138" t="s">
        <v>97</v>
      </c>
      <c r="N42" s="138">
        <v>50219589.013</v>
      </c>
      <c r="O42" s="9" t="s">
        <v>1145</v>
      </c>
      <c r="P42" s="9" t="s">
        <v>1237</v>
      </c>
      <c r="Q42" s="9" t="s">
        <v>1341</v>
      </c>
      <c r="R42" s="9" t="s">
        <v>1341</v>
      </c>
    </row>
    <row r="43" spans="1:18" ht="13.5" outlineLevel="2">
      <c r="A43" s="9" t="s">
        <v>158</v>
      </c>
      <c r="B43" s="136" t="s">
        <v>1062</v>
      </c>
      <c r="C43" s="136" t="s">
        <v>317</v>
      </c>
      <c r="D43" s="136" t="s">
        <v>1302</v>
      </c>
      <c r="E43" s="137" t="s">
        <v>1033</v>
      </c>
      <c r="F43" s="137" t="s">
        <v>251</v>
      </c>
      <c r="G43" s="9" t="s">
        <v>98</v>
      </c>
      <c r="H43" s="188">
        <v>130000000</v>
      </c>
      <c r="I43" s="138" t="s">
        <v>97</v>
      </c>
      <c r="J43" s="138">
        <v>6706700000</v>
      </c>
      <c r="K43" s="138">
        <v>1210000000</v>
      </c>
      <c r="L43" s="138" t="s">
        <v>97</v>
      </c>
      <c r="M43" s="138">
        <v>110000000</v>
      </c>
      <c r="N43" s="138">
        <v>20000000</v>
      </c>
      <c r="O43" s="9" t="s">
        <v>292</v>
      </c>
      <c r="P43" s="9" t="s">
        <v>1237</v>
      </c>
      <c r="Q43" s="9" t="s">
        <v>1341</v>
      </c>
      <c r="R43" s="9" t="s">
        <v>1341</v>
      </c>
    </row>
    <row r="44" spans="1:18" ht="13.5" outlineLevel="2">
      <c r="A44" s="9" t="s">
        <v>158</v>
      </c>
      <c r="B44" s="136" t="s">
        <v>1062</v>
      </c>
      <c r="C44" s="136" t="s">
        <v>1303</v>
      </c>
      <c r="D44" s="136" t="s">
        <v>1304</v>
      </c>
      <c r="E44" s="137" t="s">
        <v>1033</v>
      </c>
      <c r="F44" s="137" t="s">
        <v>251</v>
      </c>
      <c r="G44" s="9" t="s">
        <v>157</v>
      </c>
      <c r="H44" s="188">
        <v>45056000</v>
      </c>
      <c r="I44" s="138" t="s">
        <v>97</v>
      </c>
      <c r="J44" s="138">
        <v>1427168369.79</v>
      </c>
      <c r="K44" s="138">
        <v>2697645572.172</v>
      </c>
      <c r="L44" s="138" t="s">
        <v>97</v>
      </c>
      <c r="M44" s="138">
        <v>23488979.64</v>
      </c>
      <c r="N44" s="138">
        <v>44589183.011</v>
      </c>
      <c r="O44" s="9" t="s">
        <v>254</v>
      </c>
      <c r="P44" s="9" t="s">
        <v>1237</v>
      </c>
      <c r="Q44" s="9" t="s">
        <v>1341</v>
      </c>
      <c r="R44" s="9" t="s">
        <v>1341</v>
      </c>
    </row>
    <row r="45" spans="1:18" ht="27" outlineLevel="2">
      <c r="A45" s="9" t="s">
        <v>158</v>
      </c>
      <c r="B45" s="136" t="s">
        <v>1062</v>
      </c>
      <c r="C45" s="136" t="s">
        <v>334</v>
      </c>
      <c r="D45" s="136" t="s">
        <v>335</v>
      </c>
      <c r="E45" s="137" t="s">
        <v>329</v>
      </c>
      <c r="F45" s="137" t="s">
        <v>146</v>
      </c>
      <c r="G45" s="9" t="s">
        <v>98</v>
      </c>
      <c r="H45" s="188">
        <v>200000000</v>
      </c>
      <c r="I45" s="138">
        <v>12040000000</v>
      </c>
      <c r="J45" s="138">
        <v>6018500000</v>
      </c>
      <c r="K45" s="138">
        <v>6050000000</v>
      </c>
      <c r="L45" s="138">
        <v>200000000</v>
      </c>
      <c r="M45" s="138">
        <v>100000000</v>
      </c>
      <c r="N45" s="138">
        <v>100000000</v>
      </c>
      <c r="O45" s="9" t="s">
        <v>1145</v>
      </c>
      <c r="P45" s="9" t="s">
        <v>1237</v>
      </c>
      <c r="Q45" s="9" t="s">
        <v>1341</v>
      </c>
      <c r="R45" s="9" t="s">
        <v>1341</v>
      </c>
    </row>
    <row r="46" spans="1:18" ht="13.5" outlineLevel="2">
      <c r="A46" s="9" t="s">
        <v>158</v>
      </c>
      <c r="B46" s="136" t="s">
        <v>1062</v>
      </c>
      <c r="C46" s="136" t="s">
        <v>1018</v>
      </c>
      <c r="D46" s="136" t="s">
        <v>1019</v>
      </c>
      <c r="E46" s="137" t="s">
        <v>1034</v>
      </c>
      <c r="F46" s="137" t="s">
        <v>235</v>
      </c>
      <c r="G46" s="9" t="s">
        <v>98</v>
      </c>
      <c r="H46" s="188">
        <v>400000000</v>
      </c>
      <c r="I46" s="138" t="s">
        <v>97</v>
      </c>
      <c r="J46" s="138">
        <v>12194000000</v>
      </c>
      <c r="K46" s="138">
        <v>12100000000</v>
      </c>
      <c r="L46" s="138" t="s">
        <v>97</v>
      </c>
      <c r="M46" s="138">
        <v>200000000</v>
      </c>
      <c r="N46" s="138">
        <v>200000000</v>
      </c>
      <c r="O46" s="9" t="s">
        <v>213</v>
      </c>
      <c r="P46" s="9" t="s">
        <v>1237</v>
      </c>
      <c r="Q46" s="9" t="s">
        <v>1341</v>
      </c>
      <c r="R46" s="9" t="s">
        <v>1341</v>
      </c>
    </row>
    <row r="47" spans="1:18" ht="13.5" outlineLevel="2">
      <c r="A47" s="9" t="s">
        <v>158</v>
      </c>
      <c r="B47" s="136" t="s">
        <v>1062</v>
      </c>
      <c r="C47" s="136" t="s">
        <v>345</v>
      </c>
      <c r="D47" s="136" t="s">
        <v>346</v>
      </c>
      <c r="E47" s="137" t="s">
        <v>347</v>
      </c>
      <c r="F47" s="137" t="s">
        <v>196</v>
      </c>
      <c r="G47" s="9" t="s">
        <v>98</v>
      </c>
      <c r="H47" s="188">
        <v>300000000</v>
      </c>
      <c r="I47" s="138" t="s">
        <v>97</v>
      </c>
      <c r="J47" s="138">
        <v>6097000000</v>
      </c>
      <c r="K47" s="138">
        <v>12100000000</v>
      </c>
      <c r="L47" s="138" t="s">
        <v>97</v>
      </c>
      <c r="M47" s="138">
        <v>100000000</v>
      </c>
      <c r="N47" s="138">
        <v>200000000</v>
      </c>
      <c r="O47" s="9" t="s">
        <v>213</v>
      </c>
      <c r="P47" s="9" t="s">
        <v>1237</v>
      </c>
      <c r="Q47" s="9" t="s">
        <v>1341</v>
      </c>
      <c r="R47" s="9" t="s">
        <v>1341</v>
      </c>
    </row>
    <row r="48" spans="1:18" ht="13.5" outlineLevel="2">
      <c r="A48" s="9" t="s">
        <v>158</v>
      </c>
      <c r="B48" s="136" t="s">
        <v>1062</v>
      </c>
      <c r="C48" s="136" t="s">
        <v>348</v>
      </c>
      <c r="D48" s="136" t="s">
        <v>349</v>
      </c>
      <c r="E48" s="137" t="s">
        <v>347</v>
      </c>
      <c r="F48" s="137" t="s">
        <v>173</v>
      </c>
      <c r="G48" s="9" t="s">
        <v>157</v>
      </c>
      <c r="H48" s="188">
        <v>13425000</v>
      </c>
      <c r="I48" s="138" t="s">
        <v>97</v>
      </c>
      <c r="J48" s="138">
        <v>1230910129.218</v>
      </c>
      <c r="K48" s="138" t="s">
        <v>97</v>
      </c>
      <c r="L48" s="138" t="s">
        <v>97</v>
      </c>
      <c r="M48" s="138">
        <v>20081000</v>
      </c>
      <c r="N48" s="138" t="s">
        <v>97</v>
      </c>
      <c r="O48" s="9" t="s">
        <v>213</v>
      </c>
      <c r="P48" s="9" t="s">
        <v>1237</v>
      </c>
      <c r="Q48" s="9" t="s">
        <v>1341</v>
      </c>
      <c r="R48" s="9" t="s">
        <v>1341</v>
      </c>
    </row>
    <row r="49" spans="1:18" ht="13.5" outlineLevel="2">
      <c r="A49" s="9" t="s">
        <v>689</v>
      </c>
      <c r="B49" s="136" t="s">
        <v>1060</v>
      </c>
      <c r="C49" s="136">
        <v>11706</v>
      </c>
      <c r="D49" s="136" t="s">
        <v>695</v>
      </c>
      <c r="E49" s="137" t="s">
        <v>696</v>
      </c>
      <c r="F49" s="137" t="s">
        <v>196</v>
      </c>
      <c r="G49" s="135" t="s">
        <v>132</v>
      </c>
      <c r="H49" s="187">
        <v>50000000</v>
      </c>
      <c r="I49" s="138">
        <v>1028697788.281</v>
      </c>
      <c r="J49" s="138" t="s">
        <v>97</v>
      </c>
      <c r="K49" s="138">
        <v>1105896928.263</v>
      </c>
      <c r="L49" s="138">
        <v>17088003.128</v>
      </c>
      <c r="M49" s="138" t="s">
        <v>97</v>
      </c>
      <c r="N49" s="138">
        <v>18279288.07</v>
      </c>
      <c r="O49" s="9" t="s">
        <v>213</v>
      </c>
      <c r="P49" s="9" t="s">
        <v>1237</v>
      </c>
      <c r="Q49" s="9" t="s">
        <v>1341</v>
      </c>
      <c r="R49" s="9" t="s">
        <v>1341</v>
      </c>
    </row>
    <row r="50" spans="1:18" ht="13.5" outlineLevel="2">
      <c r="A50" s="9" t="s">
        <v>689</v>
      </c>
      <c r="B50" s="136" t="s">
        <v>1060</v>
      </c>
      <c r="C50" s="136" t="s">
        <v>725</v>
      </c>
      <c r="D50" s="136" t="s">
        <v>726</v>
      </c>
      <c r="E50" s="137" t="s">
        <v>727</v>
      </c>
      <c r="F50" s="137" t="s">
        <v>728</v>
      </c>
      <c r="G50" s="135" t="s">
        <v>132</v>
      </c>
      <c r="H50" s="187">
        <v>39000000</v>
      </c>
      <c r="I50" s="138" t="s">
        <v>97</v>
      </c>
      <c r="J50" s="138" t="s">
        <v>97</v>
      </c>
      <c r="K50" s="138">
        <v>3171521926.218</v>
      </c>
      <c r="L50" s="138" t="s">
        <v>97</v>
      </c>
      <c r="M50" s="138" t="s">
        <v>97</v>
      </c>
      <c r="N50" s="138">
        <v>52421850.02</v>
      </c>
      <c r="O50" s="9" t="s">
        <v>1144</v>
      </c>
      <c r="P50" s="9" t="s">
        <v>1237</v>
      </c>
      <c r="Q50" s="9" t="s">
        <v>1341</v>
      </c>
      <c r="R50" s="9" t="s">
        <v>1341</v>
      </c>
    </row>
    <row r="51" spans="1:18" ht="13.5" outlineLevel="2">
      <c r="A51" s="9" t="s">
        <v>355</v>
      </c>
      <c r="B51" s="136" t="s">
        <v>1062</v>
      </c>
      <c r="C51" s="136" t="s">
        <v>1306</v>
      </c>
      <c r="D51" s="136" t="s">
        <v>1307</v>
      </c>
      <c r="E51" s="137" t="s">
        <v>1308</v>
      </c>
      <c r="F51" s="137" t="s">
        <v>146</v>
      </c>
      <c r="G51" s="9" t="s">
        <v>98</v>
      </c>
      <c r="H51" s="188">
        <v>100000000</v>
      </c>
      <c r="I51" s="138" t="s">
        <v>97</v>
      </c>
      <c r="J51" s="138">
        <v>6061000000</v>
      </c>
      <c r="K51" s="138" t="s">
        <v>97</v>
      </c>
      <c r="L51" s="138" t="s">
        <v>97</v>
      </c>
      <c r="M51" s="138">
        <v>100000000</v>
      </c>
      <c r="N51" s="138" t="s">
        <v>97</v>
      </c>
      <c r="O51" s="9" t="s">
        <v>1145</v>
      </c>
      <c r="P51" s="9" t="s">
        <v>1237</v>
      </c>
      <c r="Q51" s="9" t="s">
        <v>1341</v>
      </c>
      <c r="R51" s="9" t="s">
        <v>1341</v>
      </c>
    </row>
    <row r="52" spans="1:18" ht="13.5" outlineLevel="2">
      <c r="A52" s="9" t="s">
        <v>370</v>
      </c>
      <c r="B52" s="136" t="s">
        <v>1062</v>
      </c>
      <c r="C52" s="136" t="s">
        <v>1313</v>
      </c>
      <c r="D52" s="136" t="s">
        <v>1314</v>
      </c>
      <c r="E52" s="137" t="s">
        <v>1315</v>
      </c>
      <c r="F52" s="137" t="s">
        <v>304</v>
      </c>
      <c r="G52" s="9" t="s">
        <v>157</v>
      </c>
      <c r="H52" s="188">
        <v>108000000</v>
      </c>
      <c r="I52" s="138" t="s">
        <v>97</v>
      </c>
      <c r="J52" s="138">
        <v>9925033450.9</v>
      </c>
      <c r="K52" s="138" t="s">
        <v>97</v>
      </c>
      <c r="L52" s="138" t="s">
        <v>97</v>
      </c>
      <c r="M52" s="138">
        <v>163428839.96</v>
      </c>
      <c r="N52" s="138" t="s">
        <v>97</v>
      </c>
      <c r="O52" s="9" t="s">
        <v>213</v>
      </c>
      <c r="P52" s="9" t="s">
        <v>1237</v>
      </c>
      <c r="Q52" s="9" t="s">
        <v>1341</v>
      </c>
      <c r="R52" s="9" t="s">
        <v>1341</v>
      </c>
    </row>
    <row r="53" spans="1:18" ht="13.5" outlineLevel="2">
      <c r="A53" s="9" t="s">
        <v>370</v>
      </c>
      <c r="B53" s="136" t="s">
        <v>1062</v>
      </c>
      <c r="C53" s="136" t="s">
        <v>1316</v>
      </c>
      <c r="D53" s="136" t="s">
        <v>1317</v>
      </c>
      <c r="E53" s="137" t="s">
        <v>1315</v>
      </c>
      <c r="F53" s="137" t="s">
        <v>304</v>
      </c>
      <c r="G53" s="9" t="s">
        <v>157</v>
      </c>
      <c r="H53" s="188">
        <v>125200000</v>
      </c>
      <c r="I53" s="138" t="s">
        <v>97</v>
      </c>
      <c r="J53" s="138">
        <v>11505686926.41</v>
      </c>
      <c r="K53" s="138" t="s">
        <v>97</v>
      </c>
      <c r="L53" s="138" t="s">
        <v>97</v>
      </c>
      <c r="M53" s="138">
        <v>189456395.96</v>
      </c>
      <c r="N53" s="138" t="s">
        <v>97</v>
      </c>
      <c r="O53" s="9" t="s">
        <v>213</v>
      </c>
      <c r="P53" s="9" t="s">
        <v>1237</v>
      </c>
      <c r="Q53" s="9" t="s">
        <v>1341</v>
      </c>
      <c r="R53" s="9" t="s">
        <v>1341</v>
      </c>
    </row>
    <row r="54" spans="1:18" ht="13.5" outlineLevel="2">
      <c r="A54" s="9" t="s">
        <v>370</v>
      </c>
      <c r="B54" s="136" t="s">
        <v>1062</v>
      </c>
      <c r="C54" s="136" t="s">
        <v>1318</v>
      </c>
      <c r="D54" s="136" t="s">
        <v>1319</v>
      </c>
      <c r="E54" s="137" t="s">
        <v>1308</v>
      </c>
      <c r="F54" s="137" t="s">
        <v>146</v>
      </c>
      <c r="G54" s="9" t="s">
        <v>157</v>
      </c>
      <c r="H54" s="188">
        <v>86000000</v>
      </c>
      <c r="I54" s="138" t="s">
        <v>97</v>
      </c>
      <c r="J54" s="138">
        <v>7840478077.02</v>
      </c>
      <c r="K54" s="138" t="s">
        <v>97</v>
      </c>
      <c r="L54" s="138" t="s">
        <v>97</v>
      </c>
      <c r="M54" s="138">
        <v>129359479.91</v>
      </c>
      <c r="N54" s="138" t="s">
        <v>97</v>
      </c>
      <c r="O54" s="9" t="s">
        <v>391</v>
      </c>
      <c r="P54" s="9" t="s">
        <v>1237</v>
      </c>
      <c r="Q54" s="9" t="s">
        <v>1341</v>
      </c>
      <c r="R54" s="9" t="s">
        <v>1341</v>
      </c>
    </row>
    <row r="55" spans="1:18" ht="13.5" outlineLevel="2">
      <c r="A55" s="9" t="s">
        <v>370</v>
      </c>
      <c r="B55" s="136" t="s">
        <v>1062</v>
      </c>
      <c r="C55" s="136" t="s">
        <v>1320</v>
      </c>
      <c r="D55" s="136" t="s">
        <v>1321</v>
      </c>
      <c r="E55" s="137" t="s">
        <v>1308</v>
      </c>
      <c r="F55" s="137" t="s">
        <v>146</v>
      </c>
      <c r="G55" s="9" t="s">
        <v>157</v>
      </c>
      <c r="H55" s="188">
        <v>66100000</v>
      </c>
      <c r="I55" s="138" t="s">
        <v>97</v>
      </c>
      <c r="J55" s="138">
        <v>6026227917.34</v>
      </c>
      <c r="K55" s="138" t="s">
        <v>97</v>
      </c>
      <c r="L55" s="138" t="s">
        <v>97</v>
      </c>
      <c r="M55" s="138">
        <v>99426297.93</v>
      </c>
      <c r="N55" s="138" t="s">
        <v>97</v>
      </c>
      <c r="O55" s="9" t="s">
        <v>1145</v>
      </c>
      <c r="P55" s="9" t="s">
        <v>1237</v>
      </c>
      <c r="Q55" s="9" t="s">
        <v>1341</v>
      </c>
      <c r="R55" s="9" t="s">
        <v>1341</v>
      </c>
    </row>
    <row r="56" spans="1:18" ht="13.5" outlineLevel="2">
      <c r="A56" s="9" t="s">
        <v>370</v>
      </c>
      <c r="B56" s="136" t="s">
        <v>1062</v>
      </c>
      <c r="C56" s="136" t="s">
        <v>1322</v>
      </c>
      <c r="D56" s="136" t="s">
        <v>1323</v>
      </c>
      <c r="E56" s="137" t="s">
        <v>1308</v>
      </c>
      <c r="F56" s="137" t="s">
        <v>146</v>
      </c>
      <c r="G56" s="9" t="s">
        <v>157</v>
      </c>
      <c r="H56" s="188">
        <v>65600000</v>
      </c>
      <c r="I56" s="138" t="s">
        <v>97</v>
      </c>
      <c r="J56" s="138">
        <v>6001796151.03</v>
      </c>
      <c r="K56" s="138" t="s">
        <v>97</v>
      </c>
      <c r="L56" s="138" t="s">
        <v>97</v>
      </c>
      <c r="M56" s="138">
        <v>99023199.98</v>
      </c>
      <c r="N56" s="138" t="s">
        <v>97</v>
      </c>
      <c r="O56" s="9" t="s">
        <v>1144</v>
      </c>
      <c r="P56" s="9" t="s">
        <v>1237</v>
      </c>
      <c r="Q56" s="9" t="s">
        <v>1341</v>
      </c>
      <c r="R56" s="9" t="s">
        <v>1341</v>
      </c>
    </row>
    <row r="57" spans="1:18" ht="13.5" outlineLevel="2">
      <c r="A57" s="9" t="s">
        <v>445</v>
      </c>
      <c r="B57" s="136" t="s">
        <v>1062</v>
      </c>
      <c r="C57" s="136" t="s">
        <v>1022</v>
      </c>
      <c r="D57" s="136" t="s">
        <v>1023</v>
      </c>
      <c r="E57" s="137" t="s">
        <v>1150</v>
      </c>
      <c r="F57" s="137" t="s">
        <v>1151</v>
      </c>
      <c r="G57" s="9" t="s">
        <v>98</v>
      </c>
      <c r="H57" s="188">
        <v>200000000</v>
      </c>
      <c r="I57" s="138" t="s">
        <v>97</v>
      </c>
      <c r="J57" s="138">
        <v>12094800000</v>
      </c>
      <c r="K57" s="138" t="s">
        <v>97</v>
      </c>
      <c r="L57" s="138" t="s">
        <v>97</v>
      </c>
      <c r="M57" s="138">
        <v>200000000</v>
      </c>
      <c r="N57" s="138" t="s">
        <v>97</v>
      </c>
      <c r="O57" s="9" t="s">
        <v>213</v>
      </c>
      <c r="P57" s="9" t="s">
        <v>1237</v>
      </c>
      <c r="Q57" s="9" t="s">
        <v>1341</v>
      </c>
      <c r="R57" s="9" t="s">
        <v>1341</v>
      </c>
    </row>
    <row r="58" spans="1:18" ht="13.5" outlineLevel="2">
      <c r="A58" s="9" t="s">
        <v>935</v>
      </c>
      <c r="B58" s="136" t="s">
        <v>1060</v>
      </c>
      <c r="C58" s="136">
        <v>10762</v>
      </c>
      <c r="D58" s="136" t="s">
        <v>941</v>
      </c>
      <c r="E58" s="137" t="s">
        <v>942</v>
      </c>
      <c r="F58" s="137" t="s">
        <v>1146</v>
      </c>
      <c r="G58" s="135" t="s">
        <v>576</v>
      </c>
      <c r="H58" s="187">
        <v>60000000</v>
      </c>
      <c r="I58" s="138">
        <v>1644859649.928</v>
      </c>
      <c r="J58" s="138">
        <v>1763853772.559</v>
      </c>
      <c r="K58" s="138" t="s">
        <v>97</v>
      </c>
      <c r="L58" s="138">
        <v>27323249.999</v>
      </c>
      <c r="M58" s="138">
        <v>29042250.016</v>
      </c>
      <c r="N58" s="138" t="s">
        <v>97</v>
      </c>
      <c r="O58" s="9" t="s">
        <v>1147</v>
      </c>
      <c r="P58" s="9" t="s">
        <v>1237</v>
      </c>
      <c r="Q58" s="9" t="s">
        <v>1341</v>
      </c>
      <c r="R58" s="9" t="s">
        <v>1341</v>
      </c>
    </row>
    <row r="59" spans="1:18" ht="13.5" outlineLevel="2">
      <c r="A59" s="9" t="s">
        <v>935</v>
      </c>
      <c r="B59" s="136" t="s">
        <v>1060</v>
      </c>
      <c r="C59" s="136">
        <v>10763</v>
      </c>
      <c r="D59" s="136" t="s">
        <v>946</v>
      </c>
      <c r="E59" s="137" t="s">
        <v>947</v>
      </c>
      <c r="F59" s="137" t="s">
        <v>948</v>
      </c>
      <c r="G59" s="135" t="s">
        <v>576</v>
      </c>
      <c r="H59" s="187">
        <v>80000000</v>
      </c>
      <c r="I59" s="138">
        <v>6579438599.711</v>
      </c>
      <c r="J59" s="138">
        <v>2415563150.442</v>
      </c>
      <c r="K59" s="138">
        <v>4830683003.723</v>
      </c>
      <c r="L59" s="138">
        <v>109292999.995</v>
      </c>
      <c r="M59" s="138">
        <v>39746000.007</v>
      </c>
      <c r="N59" s="138">
        <v>79846000.062</v>
      </c>
      <c r="O59" s="9" t="s">
        <v>213</v>
      </c>
      <c r="P59" s="9" t="s">
        <v>1237</v>
      </c>
      <c r="Q59" s="9" t="s">
        <v>1341</v>
      </c>
      <c r="R59" s="9" t="s">
        <v>1341</v>
      </c>
    </row>
    <row r="60" spans="1:18" ht="13.5" outlineLevel="2">
      <c r="A60" s="9" t="s">
        <v>935</v>
      </c>
      <c r="B60" s="136" t="s">
        <v>1060</v>
      </c>
      <c r="C60" s="136" t="s">
        <v>949</v>
      </c>
      <c r="D60" s="136" t="s">
        <v>950</v>
      </c>
      <c r="E60" s="137" t="s">
        <v>854</v>
      </c>
      <c r="F60" s="137" t="s">
        <v>316</v>
      </c>
      <c r="G60" s="135" t="s">
        <v>98</v>
      </c>
      <c r="H60" s="187">
        <v>50000000</v>
      </c>
      <c r="I60" s="138">
        <v>3010000000</v>
      </c>
      <c r="J60" s="138">
        <v>909300000</v>
      </c>
      <c r="K60" s="138">
        <v>2117500000</v>
      </c>
      <c r="L60" s="138">
        <v>50000000</v>
      </c>
      <c r="M60" s="138">
        <v>15000000</v>
      </c>
      <c r="N60" s="138">
        <v>35000000</v>
      </c>
      <c r="O60" s="9" t="s">
        <v>1145</v>
      </c>
      <c r="P60" s="9" t="s">
        <v>1237</v>
      </c>
      <c r="Q60" s="9" t="s">
        <v>1341</v>
      </c>
      <c r="R60" s="9" t="s">
        <v>1341</v>
      </c>
    </row>
    <row r="61" spans="1:18" ht="13.5" outlineLevel="2">
      <c r="A61" s="9" t="s">
        <v>970</v>
      </c>
      <c r="B61" s="136" t="s">
        <v>1060</v>
      </c>
      <c r="C61" s="136" t="s">
        <v>1338</v>
      </c>
      <c r="D61" s="136" t="s">
        <v>1340</v>
      </c>
      <c r="E61" s="137" t="s">
        <v>1339</v>
      </c>
      <c r="F61" s="137" t="s">
        <v>130</v>
      </c>
      <c r="G61" s="135" t="s">
        <v>98</v>
      </c>
      <c r="H61" s="187">
        <v>200000000</v>
      </c>
      <c r="I61" s="138" t="s">
        <v>97</v>
      </c>
      <c r="J61" s="138">
        <v>12119000000</v>
      </c>
      <c r="K61" s="138" t="s">
        <v>97</v>
      </c>
      <c r="L61" s="138" t="s">
        <v>97</v>
      </c>
      <c r="M61" s="138">
        <v>200000000</v>
      </c>
      <c r="N61" s="138" t="s">
        <v>97</v>
      </c>
      <c r="O61" s="9" t="s">
        <v>213</v>
      </c>
      <c r="P61" s="9" t="s">
        <v>1237</v>
      </c>
      <c r="Q61" s="9" t="s">
        <v>1341</v>
      </c>
      <c r="R61" s="9" t="s">
        <v>1341</v>
      </c>
    </row>
    <row r="62" spans="1:18" ht="13.5" outlineLevel="1">
      <c r="A62" s="9"/>
      <c r="B62" s="136"/>
      <c r="C62" s="136"/>
      <c r="D62" s="136"/>
      <c r="E62" s="137"/>
      <c r="F62" s="137"/>
      <c r="G62" s="135"/>
      <c r="H62" s="187"/>
      <c r="I62" s="138"/>
      <c r="J62" s="138">
        <f>SUBTOTAL(9,J32:J61)</f>
        <v>121782622854.40302</v>
      </c>
      <c r="K62" s="138"/>
      <c r="L62" s="138"/>
      <c r="M62" s="138">
        <f>SUBTOTAL(9,M32:M61)</f>
        <v>2007064445.5330002</v>
      </c>
      <c r="N62" s="138"/>
      <c r="O62" s="9"/>
      <c r="P62" s="9"/>
      <c r="Q62" s="9"/>
      <c r="R62" s="193" t="s">
        <v>1347</v>
      </c>
    </row>
    <row r="63" spans="1:18" ht="27" outlineLevel="2">
      <c r="A63" s="9" t="s">
        <v>158</v>
      </c>
      <c r="B63" s="136" t="s">
        <v>1060</v>
      </c>
      <c r="C63" s="136" t="s">
        <v>687</v>
      </c>
      <c r="D63" s="136" t="s">
        <v>688</v>
      </c>
      <c r="E63" s="137" t="s">
        <v>332</v>
      </c>
      <c r="F63" s="137" t="s">
        <v>130</v>
      </c>
      <c r="G63" s="135" t="s">
        <v>98</v>
      </c>
      <c r="H63" s="187">
        <v>80000000</v>
      </c>
      <c r="I63" s="138">
        <v>903000000</v>
      </c>
      <c r="J63" s="138">
        <v>22862962.5</v>
      </c>
      <c r="K63" s="138">
        <v>884721750</v>
      </c>
      <c r="L63" s="138">
        <v>15000000</v>
      </c>
      <c r="M63" s="138">
        <v>376500</v>
      </c>
      <c r="N63" s="138">
        <v>14623500</v>
      </c>
      <c r="O63" s="9" t="s">
        <v>103</v>
      </c>
      <c r="P63" s="9" t="s">
        <v>1312</v>
      </c>
      <c r="Q63" s="9" t="s">
        <v>1071</v>
      </c>
      <c r="R63" s="9" t="s">
        <v>1071</v>
      </c>
    </row>
    <row r="64" spans="1:18" ht="13.5" outlineLevel="2">
      <c r="A64" s="9" t="s">
        <v>158</v>
      </c>
      <c r="B64" s="136" t="s">
        <v>1062</v>
      </c>
      <c r="C64" s="136" t="s">
        <v>330</v>
      </c>
      <c r="D64" s="136" t="s">
        <v>331</v>
      </c>
      <c r="E64" s="137" t="s">
        <v>332</v>
      </c>
      <c r="F64" s="137" t="s">
        <v>162</v>
      </c>
      <c r="G64" s="9" t="s">
        <v>157</v>
      </c>
      <c r="H64" s="188">
        <v>162509000</v>
      </c>
      <c r="I64" s="138">
        <v>12209533486.91</v>
      </c>
      <c r="J64" s="138">
        <v>1703859789.069</v>
      </c>
      <c r="K64" s="138">
        <v>10924915148.646</v>
      </c>
      <c r="L64" s="138">
        <v>202816170.879</v>
      </c>
      <c r="M64" s="138">
        <v>28154371.146</v>
      </c>
      <c r="N64" s="138">
        <v>180577109.895</v>
      </c>
      <c r="O64" s="9" t="s">
        <v>103</v>
      </c>
      <c r="P64" s="9" t="s">
        <v>1312</v>
      </c>
      <c r="Q64" s="9" t="s">
        <v>1071</v>
      </c>
      <c r="R64" s="9" t="s">
        <v>1071</v>
      </c>
    </row>
    <row r="65" spans="1:18" ht="13.5" outlineLevel="2">
      <c r="A65" s="9" t="s">
        <v>570</v>
      </c>
      <c r="B65" s="136" t="s">
        <v>1060</v>
      </c>
      <c r="C65" s="136">
        <v>14009</v>
      </c>
      <c r="D65" s="136" t="s">
        <v>628</v>
      </c>
      <c r="E65" s="137" t="s">
        <v>629</v>
      </c>
      <c r="F65" s="137" t="s">
        <v>630</v>
      </c>
      <c r="G65" s="135" t="s">
        <v>118</v>
      </c>
      <c r="H65" s="187">
        <v>30000000</v>
      </c>
      <c r="I65" s="138">
        <v>75268817.204</v>
      </c>
      <c r="J65" s="138" t="s">
        <v>97</v>
      </c>
      <c r="K65" s="138">
        <v>79417169.861</v>
      </c>
      <c r="L65" s="138">
        <v>1250312.578</v>
      </c>
      <c r="M65" s="138" t="s">
        <v>97</v>
      </c>
      <c r="N65" s="138">
        <v>1312680.494</v>
      </c>
      <c r="O65" s="9" t="s">
        <v>103</v>
      </c>
      <c r="P65" s="9" t="s">
        <v>1312</v>
      </c>
      <c r="Q65" s="9" t="s">
        <v>1071</v>
      </c>
      <c r="R65" s="9" t="s">
        <v>1071</v>
      </c>
    </row>
    <row r="66" spans="1:18" ht="13.5" outlineLevel="2">
      <c r="A66" s="9" t="s">
        <v>570</v>
      </c>
      <c r="B66" s="136" t="s">
        <v>1060</v>
      </c>
      <c r="C66" s="136">
        <v>8220060001</v>
      </c>
      <c r="D66" s="136" t="s">
        <v>620</v>
      </c>
      <c r="E66" s="137" t="s">
        <v>621</v>
      </c>
      <c r="F66" s="137" t="s">
        <v>282</v>
      </c>
      <c r="G66" s="135" t="s">
        <v>118</v>
      </c>
      <c r="H66" s="187">
        <v>80000000</v>
      </c>
      <c r="I66" s="138" t="s">
        <v>97</v>
      </c>
      <c r="J66" s="138" t="s">
        <v>97</v>
      </c>
      <c r="K66" s="138">
        <v>635337358.887</v>
      </c>
      <c r="L66" s="138" t="s">
        <v>97</v>
      </c>
      <c r="M66" s="138" t="s">
        <v>97</v>
      </c>
      <c r="N66" s="138">
        <v>10501443.949</v>
      </c>
      <c r="O66" s="9" t="s">
        <v>103</v>
      </c>
      <c r="P66" s="9" t="s">
        <v>1312</v>
      </c>
      <c r="Q66" s="9" t="s">
        <v>1071</v>
      </c>
      <c r="R66" s="9" t="s">
        <v>1071</v>
      </c>
    </row>
    <row r="67" spans="1:18" ht="13.5" outlineLevel="2">
      <c r="A67" s="9" t="s">
        <v>570</v>
      </c>
      <c r="B67" s="136" t="s">
        <v>1062</v>
      </c>
      <c r="C67" s="136">
        <v>2371</v>
      </c>
      <c r="D67" s="136" t="s">
        <v>100</v>
      </c>
      <c r="E67" s="137" t="s">
        <v>101</v>
      </c>
      <c r="F67" s="137" t="s">
        <v>102</v>
      </c>
      <c r="G67" s="9" t="s">
        <v>98</v>
      </c>
      <c r="H67" s="188">
        <v>300000000</v>
      </c>
      <c r="I67" s="138">
        <v>18060000000</v>
      </c>
      <c r="J67" s="138" t="s">
        <v>97</v>
      </c>
      <c r="K67" s="138">
        <v>18150000000</v>
      </c>
      <c r="L67" s="138">
        <v>300000000</v>
      </c>
      <c r="M67" s="138" t="s">
        <v>97</v>
      </c>
      <c r="N67" s="138">
        <v>300000000</v>
      </c>
      <c r="O67" s="9" t="s">
        <v>103</v>
      </c>
      <c r="P67" s="9" t="s">
        <v>1312</v>
      </c>
      <c r="Q67" s="9" t="s">
        <v>1071</v>
      </c>
      <c r="R67" s="9" t="s">
        <v>1071</v>
      </c>
    </row>
    <row r="68" spans="1:18" ht="27" outlineLevel="2">
      <c r="A68" s="9" t="s">
        <v>1024</v>
      </c>
      <c r="B68" s="136" t="s">
        <v>1062</v>
      </c>
      <c r="C68" s="136" t="s">
        <v>1025</v>
      </c>
      <c r="D68" s="136" t="s">
        <v>1026</v>
      </c>
      <c r="E68" s="137" t="s">
        <v>1173</v>
      </c>
      <c r="F68" s="137" t="s">
        <v>146</v>
      </c>
      <c r="G68" s="9" t="s">
        <v>132</v>
      </c>
      <c r="H68" s="188">
        <v>40000000</v>
      </c>
      <c r="I68" s="138" t="s">
        <v>97</v>
      </c>
      <c r="J68" s="138">
        <v>1952589263.65</v>
      </c>
      <c r="K68" s="138">
        <v>1292968564.383</v>
      </c>
      <c r="L68" s="138" t="s">
        <v>97</v>
      </c>
      <c r="M68" s="138">
        <v>32207004.23</v>
      </c>
      <c r="N68" s="138">
        <v>21371381.229</v>
      </c>
      <c r="O68" s="9" t="s">
        <v>103</v>
      </c>
      <c r="P68" s="9" t="s">
        <v>1312</v>
      </c>
      <c r="Q68" s="9" t="s">
        <v>1071</v>
      </c>
      <c r="R68" s="9" t="s">
        <v>1071</v>
      </c>
    </row>
    <row r="69" spans="1:18" ht="13.5" outlineLevel="2">
      <c r="A69" s="9" t="s">
        <v>137</v>
      </c>
      <c r="B69" s="136" t="s">
        <v>1060</v>
      </c>
      <c r="C69" s="136">
        <v>6533674</v>
      </c>
      <c r="D69" s="136" t="s">
        <v>685</v>
      </c>
      <c r="E69" s="137" t="s">
        <v>686</v>
      </c>
      <c r="F69" s="137" t="s">
        <v>657</v>
      </c>
      <c r="G69" s="135" t="s">
        <v>132</v>
      </c>
      <c r="H69" s="187">
        <v>14000000</v>
      </c>
      <c r="I69" s="138">
        <v>1059020339.438</v>
      </c>
      <c r="J69" s="138">
        <v>882635858.439</v>
      </c>
      <c r="K69" s="138">
        <v>232620236.264</v>
      </c>
      <c r="L69" s="138">
        <v>17591699.991</v>
      </c>
      <c r="M69" s="138">
        <v>14588717.418</v>
      </c>
      <c r="N69" s="138">
        <v>3844962.583</v>
      </c>
      <c r="O69" s="9" t="s">
        <v>103</v>
      </c>
      <c r="P69" s="9" t="s">
        <v>1312</v>
      </c>
      <c r="Q69" s="9" t="s">
        <v>1071</v>
      </c>
      <c r="R69" s="9" t="s">
        <v>1071</v>
      </c>
    </row>
    <row r="70" spans="1:18" ht="13.5" outlineLevel="2">
      <c r="A70" s="9" t="s">
        <v>355</v>
      </c>
      <c r="B70" s="136" t="s">
        <v>1062</v>
      </c>
      <c r="C70" s="136" t="s">
        <v>362</v>
      </c>
      <c r="D70" s="136" t="s">
        <v>363</v>
      </c>
      <c r="E70" s="137" t="s">
        <v>364</v>
      </c>
      <c r="F70" s="137" t="s">
        <v>162</v>
      </c>
      <c r="G70" s="9" t="s">
        <v>98</v>
      </c>
      <c r="H70" s="188">
        <v>100000000</v>
      </c>
      <c r="I70" s="138">
        <v>5101950000</v>
      </c>
      <c r="J70" s="138" t="s">
        <v>97</v>
      </c>
      <c r="K70" s="138">
        <v>5127375000</v>
      </c>
      <c r="L70" s="138">
        <v>84750000</v>
      </c>
      <c r="M70" s="138" t="s">
        <v>97</v>
      </c>
      <c r="N70" s="138">
        <v>84750000</v>
      </c>
      <c r="O70" s="9" t="s">
        <v>322</v>
      </c>
      <c r="P70" s="9" t="s">
        <v>1312</v>
      </c>
      <c r="Q70" s="9" t="s">
        <v>1071</v>
      </c>
      <c r="R70" s="9" t="s">
        <v>1071</v>
      </c>
    </row>
    <row r="71" spans="1:18" ht="13.5" outlineLevel="2">
      <c r="A71" s="9" t="s">
        <v>370</v>
      </c>
      <c r="B71" s="136" t="s">
        <v>1060</v>
      </c>
      <c r="C71" s="136" t="s">
        <v>1329</v>
      </c>
      <c r="D71" s="136" t="s">
        <v>1330</v>
      </c>
      <c r="E71" s="137" t="s">
        <v>1331</v>
      </c>
      <c r="F71" s="137" t="s">
        <v>759</v>
      </c>
      <c r="G71" s="135" t="s">
        <v>98</v>
      </c>
      <c r="H71" s="187">
        <v>1684040</v>
      </c>
      <c r="I71" s="138" t="s">
        <v>97</v>
      </c>
      <c r="J71" s="138">
        <v>14731149.84</v>
      </c>
      <c r="K71" s="138">
        <v>87184856</v>
      </c>
      <c r="L71" s="138" t="s">
        <v>97</v>
      </c>
      <c r="M71" s="138">
        <v>242968</v>
      </c>
      <c r="N71" s="138">
        <v>1441072</v>
      </c>
      <c r="O71" s="9" t="s">
        <v>103</v>
      </c>
      <c r="P71" s="9" t="s">
        <v>1312</v>
      </c>
      <c r="Q71" s="9" t="s">
        <v>1071</v>
      </c>
      <c r="R71" s="9" t="s">
        <v>1071</v>
      </c>
    </row>
    <row r="72" spans="1:18" ht="13.5" outlineLevel="2">
      <c r="A72" s="9" t="s">
        <v>370</v>
      </c>
      <c r="B72" s="136" t="s">
        <v>1062</v>
      </c>
      <c r="C72" s="136" t="s">
        <v>389</v>
      </c>
      <c r="D72" s="136" t="s">
        <v>390</v>
      </c>
      <c r="E72" s="137" t="s">
        <v>364</v>
      </c>
      <c r="F72" s="137" t="s">
        <v>146</v>
      </c>
      <c r="G72" s="9" t="s">
        <v>157</v>
      </c>
      <c r="H72" s="188">
        <v>6900000</v>
      </c>
      <c r="I72" s="138">
        <v>610596138.807</v>
      </c>
      <c r="J72" s="138">
        <v>268047999.631</v>
      </c>
      <c r="K72" s="138">
        <v>365998525.722</v>
      </c>
      <c r="L72" s="138">
        <v>10142793.003</v>
      </c>
      <c r="M72" s="138">
        <v>4399999.994</v>
      </c>
      <c r="N72" s="138">
        <v>6049562.409</v>
      </c>
      <c r="O72" s="9" t="s">
        <v>391</v>
      </c>
      <c r="P72" s="9" t="s">
        <v>1312</v>
      </c>
      <c r="Q72" s="9" t="s">
        <v>1071</v>
      </c>
      <c r="R72" s="9" t="s">
        <v>1071</v>
      </c>
    </row>
    <row r="73" spans="1:18" ht="13.5" outlineLevel="2">
      <c r="A73" s="9" t="s">
        <v>370</v>
      </c>
      <c r="B73" s="136" t="s">
        <v>1062</v>
      </c>
      <c r="C73" s="136" t="s">
        <v>398</v>
      </c>
      <c r="D73" s="136" t="s">
        <v>399</v>
      </c>
      <c r="E73" s="137" t="s">
        <v>364</v>
      </c>
      <c r="F73" s="137" t="s">
        <v>146</v>
      </c>
      <c r="G73" s="9" t="s">
        <v>157</v>
      </c>
      <c r="H73" s="188">
        <v>20700000</v>
      </c>
      <c r="I73" s="138">
        <v>1552329479.202</v>
      </c>
      <c r="J73" s="138">
        <v>11946923.01</v>
      </c>
      <c r="K73" s="138">
        <v>1594481147.674</v>
      </c>
      <c r="L73" s="138">
        <v>25786203.973</v>
      </c>
      <c r="M73" s="138">
        <v>196997.66</v>
      </c>
      <c r="N73" s="138">
        <v>26355060.292</v>
      </c>
      <c r="O73" s="9" t="s">
        <v>103</v>
      </c>
      <c r="P73" s="9" t="s">
        <v>1312</v>
      </c>
      <c r="Q73" s="9" t="s">
        <v>1071</v>
      </c>
      <c r="R73" s="9" t="s">
        <v>1071</v>
      </c>
    </row>
    <row r="74" spans="1:18" ht="13.5" outlineLevel="2">
      <c r="A74" s="9" t="s">
        <v>370</v>
      </c>
      <c r="B74" s="136" t="s">
        <v>1062</v>
      </c>
      <c r="C74" s="136" t="s">
        <v>412</v>
      </c>
      <c r="D74" s="136" t="s">
        <v>413</v>
      </c>
      <c r="E74" s="137" t="s">
        <v>364</v>
      </c>
      <c r="F74" s="137" t="s">
        <v>414</v>
      </c>
      <c r="G74" s="9" t="s">
        <v>157</v>
      </c>
      <c r="H74" s="188">
        <v>68900000</v>
      </c>
      <c r="I74" s="138">
        <v>5484319289.905</v>
      </c>
      <c r="J74" s="138">
        <v>5536401615.902</v>
      </c>
      <c r="K74" s="138" t="s">
        <v>97</v>
      </c>
      <c r="L74" s="138">
        <v>91101649.334</v>
      </c>
      <c r="M74" s="138">
        <v>91473536.773</v>
      </c>
      <c r="N74" s="138" t="s">
        <v>97</v>
      </c>
      <c r="O74" s="9" t="s">
        <v>103</v>
      </c>
      <c r="P74" s="9" t="s">
        <v>1312</v>
      </c>
      <c r="Q74" s="9" t="s">
        <v>1071</v>
      </c>
      <c r="R74" s="9" t="s">
        <v>1071</v>
      </c>
    </row>
    <row r="75" spans="1:18" ht="13.5" outlineLevel="2">
      <c r="A75" s="9" t="s">
        <v>370</v>
      </c>
      <c r="B75" s="136" t="s">
        <v>1062</v>
      </c>
      <c r="C75" s="136" t="s">
        <v>1309</v>
      </c>
      <c r="D75" s="136" t="s">
        <v>1310</v>
      </c>
      <c r="E75" s="137" t="s">
        <v>1311</v>
      </c>
      <c r="F75" s="137" t="s">
        <v>414</v>
      </c>
      <c r="G75" s="9" t="s">
        <v>157</v>
      </c>
      <c r="H75" s="188">
        <v>91800000</v>
      </c>
      <c r="I75" s="138" t="s">
        <v>97</v>
      </c>
      <c r="J75" s="138">
        <v>3036249999.08</v>
      </c>
      <c r="K75" s="138">
        <v>5372366221.705</v>
      </c>
      <c r="L75" s="138" t="s">
        <v>97</v>
      </c>
      <c r="M75" s="138">
        <v>49999999.99</v>
      </c>
      <c r="N75" s="138">
        <v>88799441.681</v>
      </c>
      <c r="O75" s="9" t="s">
        <v>103</v>
      </c>
      <c r="P75" s="9" t="s">
        <v>1312</v>
      </c>
      <c r="Q75" s="9" t="s">
        <v>1071</v>
      </c>
      <c r="R75" s="9" t="s">
        <v>1071</v>
      </c>
    </row>
    <row r="76" spans="1:18" ht="27" outlineLevel="2">
      <c r="A76" s="9" t="s">
        <v>370</v>
      </c>
      <c r="B76" s="136" t="s">
        <v>1062</v>
      </c>
      <c r="C76" s="136" t="s">
        <v>435</v>
      </c>
      <c r="D76" s="136" t="s">
        <v>436</v>
      </c>
      <c r="E76" s="137" t="s">
        <v>329</v>
      </c>
      <c r="F76" s="137" t="s">
        <v>162</v>
      </c>
      <c r="G76" s="9" t="s">
        <v>157</v>
      </c>
      <c r="H76" s="188">
        <v>281800000</v>
      </c>
      <c r="I76" s="138">
        <v>5250547175.183</v>
      </c>
      <c r="J76" s="138">
        <v>1915622693.59</v>
      </c>
      <c r="K76" s="138">
        <v>3539376128.849</v>
      </c>
      <c r="L76" s="138">
        <v>87218391.614</v>
      </c>
      <c r="M76" s="138">
        <v>31569259.95</v>
      </c>
      <c r="N76" s="138">
        <v>58502084.774</v>
      </c>
      <c r="O76" s="9" t="s">
        <v>103</v>
      </c>
      <c r="P76" s="9" t="s">
        <v>1312</v>
      </c>
      <c r="Q76" s="9" t="s">
        <v>1071</v>
      </c>
      <c r="R76" s="9" t="s">
        <v>1071</v>
      </c>
    </row>
    <row r="77" spans="1:18" ht="13.5" outlineLevel="2">
      <c r="A77" s="9" t="s">
        <v>445</v>
      </c>
      <c r="B77" s="136" t="s">
        <v>1060</v>
      </c>
      <c r="C77" s="136" t="s">
        <v>756</v>
      </c>
      <c r="D77" s="136" t="s">
        <v>757</v>
      </c>
      <c r="E77" s="137" t="s">
        <v>758</v>
      </c>
      <c r="F77" s="137" t="s">
        <v>759</v>
      </c>
      <c r="G77" s="135" t="s">
        <v>451</v>
      </c>
      <c r="H77" s="187">
        <v>200000</v>
      </c>
      <c r="I77" s="138">
        <v>17698438.806</v>
      </c>
      <c r="J77" s="138" t="s">
        <v>97</v>
      </c>
      <c r="K77" s="138">
        <v>18313955.005</v>
      </c>
      <c r="L77" s="138">
        <v>293994</v>
      </c>
      <c r="M77" s="138" t="s">
        <v>97</v>
      </c>
      <c r="N77" s="138">
        <v>302710</v>
      </c>
      <c r="O77" s="9" t="s">
        <v>103</v>
      </c>
      <c r="P77" s="9" t="s">
        <v>1312</v>
      </c>
      <c r="Q77" s="9" t="s">
        <v>1071</v>
      </c>
      <c r="R77" s="9" t="s">
        <v>1071</v>
      </c>
    </row>
    <row r="78" spans="1:18" ht="13.5" outlineLevel="2">
      <c r="A78" s="9" t="s">
        <v>445</v>
      </c>
      <c r="B78" s="136" t="s">
        <v>1062</v>
      </c>
      <c r="C78" s="136" t="s">
        <v>460</v>
      </c>
      <c r="D78" s="136" t="s">
        <v>461</v>
      </c>
      <c r="E78" s="137" t="s">
        <v>462</v>
      </c>
      <c r="F78" s="137" t="s">
        <v>282</v>
      </c>
      <c r="G78" s="9" t="s">
        <v>451</v>
      </c>
      <c r="H78" s="188">
        <v>55170000</v>
      </c>
      <c r="I78" s="138">
        <v>4882114344.639</v>
      </c>
      <c r="J78" s="138">
        <v>3105683872.933</v>
      </c>
      <c r="K78" s="138">
        <v>1882999609.627</v>
      </c>
      <c r="L78" s="138">
        <v>81098244.928</v>
      </c>
      <c r="M78" s="138">
        <v>51433000.007</v>
      </c>
      <c r="N78" s="138">
        <v>31123960.49</v>
      </c>
      <c r="O78" s="9" t="s">
        <v>103</v>
      </c>
      <c r="P78" s="9" t="s">
        <v>1312</v>
      </c>
      <c r="Q78" s="9" t="s">
        <v>1071</v>
      </c>
      <c r="R78" s="9" t="s">
        <v>1071</v>
      </c>
    </row>
    <row r="79" spans="1:18" ht="13.5" outlineLevel="2">
      <c r="A79" s="9" t="s">
        <v>471</v>
      </c>
      <c r="B79" s="136" t="s">
        <v>1062</v>
      </c>
      <c r="C79" s="136" t="s">
        <v>494</v>
      </c>
      <c r="D79" s="136" t="s">
        <v>495</v>
      </c>
      <c r="E79" s="137" t="s">
        <v>321</v>
      </c>
      <c r="F79" s="137" t="s">
        <v>496</v>
      </c>
      <c r="G79" s="9" t="s">
        <v>157</v>
      </c>
      <c r="H79" s="188">
        <v>18350000</v>
      </c>
      <c r="I79" s="138">
        <v>1623831760.452</v>
      </c>
      <c r="J79" s="138">
        <v>1462997505.3</v>
      </c>
      <c r="K79" s="138">
        <v>216957719.342</v>
      </c>
      <c r="L79" s="138">
        <v>26973949.509</v>
      </c>
      <c r="M79" s="138">
        <v>24078364.4</v>
      </c>
      <c r="N79" s="138">
        <v>3586078.006</v>
      </c>
      <c r="O79" s="9" t="s">
        <v>103</v>
      </c>
      <c r="P79" s="9" t="s">
        <v>1312</v>
      </c>
      <c r="Q79" s="9" t="s">
        <v>1071</v>
      </c>
      <c r="R79" s="9" t="s">
        <v>1071</v>
      </c>
    </row>
    <row r="80" spans="1:18" ht="13.5" outlineLevel="2">
      <c r="A80" s="9" t="s">
        <v>560</v>
      </c>
      <c r="B80" s="136" t="s">
        <v>1060</v>
      </c>
      <c r="C80" s="136" t="s">
        <v>907</v>
      </c>
      <c r="D80" s="136" t="s">
        <v>908</v>
      </c>
      <c r="E80" s="137" t="s">
        <v>909</v>
      </c>
      <c r="F80" s="137" t="s">
        <v>196</v>
      </c>
      <c r="G80" s="135" t="s">
        <v>557</v>
      </c>
      <c r="H80" s="187">
        <v>500000000</v>
      </c>
      <c r="I80" s="138" t="s">
        <v>97</v>
      </c>
      <c r="J80" s="138" t="s">
        <v>97</v>
      </c>
      <c r="K80" s="138">
        <v>8065698782.813</v>
      </c>
      <c r="L80" s="138" t="s">
        <v>97</v>
      </c>
      <c r="M80" s="138" t="s">
        <v>97</v>
      </c>
      <c r="N80" s="138">
        <v>133317335.253</v>
      </c>
      <c r="O80" s="9" t="s">
        <v>103</v>
      </c>
      <c r="P80" s="9" t="s">
        <v>1312</v>
      </c>
      <c r="Q80" s="9" t="s">
        <v>1071</v>
      </c>
      <c r="R80" s="9" t="s">
        <v>1071</v>
      </c>
    </row>
    <row r="81" spans="1:18" ht="13.5" outlineLevel="2">
      <c r="A81" s="9" t="s">
        <v>935</v>
      </c>
      <c r="B81" s="136" t="s">
        <v>1060</v>
      </c>
      <c r="C81" s="136">
        <v>10764</v>
      </c>
      <c r="D81" s="136" t="s">
        <v>1174</v>
      </c>
      <c r="E81" s="137" t="s">
        <v>1175</v>
      </c>
      <c r="F81" s="137" t="s">
        <v>304</v>
      </c>
      <c r="G81" s="135" t="s">
        <v>576</v>
      </c>
      <c r="H81" s="187">
        <v>35000000</v>
      </c>
      <c r="I81" s="138" t="s">
        <v>97</v>
      </c>
      <c r="J81" s="138">
        <v>2087779635.045</v>
      </c>
      <c r="K81" s="138">
        <v>2113423814.129</v>
      </c>
      <c r="L81" s="138" t="s">
        <v>97</v>
      </c>
      <c r="M81" s="138">
        <v>34446124.98</v>
      </c>
      <c r="N81" s="138">
        <v>34932625.027</v>
      </c>
      <c r="O81" s="9" t="s">
        <v>103</v>
      </c>
      <c r="P81" s="9" t="s">
        <v>1312</v>
      </c>
      <c r="Q81" s="9" t="s">
        <v>1071</v>
      </c>
      <c r="R81" s="9" t="s">
        <v>1071</v>
      </c>
    </row>
    <row r="82" spans="1:18" ht="13.5" outlineLevel="2">
      <c r="A82" s="9" t="s">
        <v>970</v>
      </c>
      <c r="B82" s="136" t="s">
        <v>1060</v>
      </c>
      <c r="C82" s="136" t="s">
        <v>86</v>
      </c>
      <c r="D82" s="136" t="s">
        <v>87</v>
      </c>
      <c r="E82" s="137" t="s">
        <v>88</v>
      </c>
      <c r="F82" s="137" t="s">
        <v>89</v>
      </c>
      <c r="G82" s="135" t="s">
        <v>98</v>
      </c>
      <c r="H82" s="187">
        <v>200000000</v>
      </c>
      <c r="I82" s="138">
        <v>12040000000</v>
      </c>
      <c r="J82" s="138">
        <v>1293804433.96</v>
      </c>
      <c r="K82" s="138">
        <v>10809388166.5</v>
      </c>
      <c r="L82" s="138">
        <v>200000000</v>
      </c>
      <c r="M82" s="138">
        <v>21332427</v>
      </c>
      <c r="N82" s="138">
        <v>178667573</v>
      </c>
      <c r="O82" s="9" t="s">
        <v>103</v>
      </c>
      <c r="P82" s="9" t="s">
        <v>1312</v>
      </c>
      <c r="Q82" s="9" t="s">
        <v>1071</v>
      </c>
      <c r="R82" s="9" t="s">
        <v>1071</v>
      </c>
    </row>
    <row r="83" spans="1:18" ht="13.5" outlineLevel="1">
      <c r="A83" s="9"/>
      <c r="B83" s="136"/>
      <c r="C83" s="136"/>
      <c r="D83" s="136"/>
      <c r="E83" s="137"/>
      <c r="F83" s="137"/>
      <c r="G83" s="135"/>
      <c r="H83" s="187"/>
      <c r="I83" s="138"/>
      <c r="J83" s="138">
        <f>SUBTOTAL(9,J63:J82)</f>
        <v>23295213701.948997</v>
      </c>
      <c r="K83" s="138"/>
      <c r="L83" s="138"/>
      <c r="M83" s="138">
        <f>SUBTOTAL(9,M63:M82)</f>
        <v>384499271.548</v>
      </c>
      <c r="N83" s="138"/>
      <c r="O83" s="9"/>
      <c r="P83" s="9"/>
      <c r="Q83" s="9"/>
      <c r="R83" s="193" t="s">
        <v>1092</v>
      </c>
    </row>
    <row r="84" spans="1:18" ht="13.5" outlineLevel="2">
      <c r="A84" s="9" t="s">
        <v>158</v>
      </c>
      <c r="B84" s="136" t="s">
        <v>1062</v>
      </c>
      <c r="C84" s="136" t="s">
        <v>179</v>
      </c>
      <c r="D84" s="136" t="s">
        <v>180</v>
      </c>
      <c r="E84" s="137" t="s">
        <v>181</v>
      </c>
      <c r="F84" s="137" t="s">
        <v>130</v>
      </c>
      <c r="G84" s="9" t="s">
        <v>157</v>
      </c>
      <c r="H84" s="189">
        <v>17760040.27</v>
      </c>
      <c r="I84" s="166">
        <v>150812396.028</v>
      </c>
      <c r="J84" s="166">
        <v>153613353.187</v>
      </c>
      <c r="K84" s="166" t="s">
        <v>97</v>
      </c>
      <c r="L84" s="138">
        <v>2505189.303</v>
      </c>
      <c r="M84" s="138">
        <v>2538990.932</v>
      </c>
      <c r="N84" s="138" t="s">
        <v>97</v>
      </c>
      <c r="O84" s="9" t="s">
        <v>1183</v>
      </c>
      <c r="P84" s="9" t="s">
        <v>1235</v>
      </c>
      <c r="Q84" s="9" t="s">
        <v>1344</v>
      </c>
      <c r="R84" s="9" t="s">
        <v>168</v>
      </c>
    </row>
    <row r="85" spans="1:18" ht="13.5" outlineLevel="2">
      <c r="A85" s="9" t="s">
        <v>158</v>
      </c>
      <c r="B85" s="136" t="s">
        <v>1062</v>
      </c>
      <c r="C85" s="136" t="s">
        <v>226</v>
      </c>
      <c r="D85" s="136" t="s">
        <v>227</v>
      </c>
      <c r="E85" s="137" t="s">
        <v>228</v>
      </c>
      <c r="F85" s="137" t="s">
        <v>162</v>
      </c>
      <c r="G85" s="9" t="s">
        <v>157</v>
      </c>
      <c r="H85" s="188">
        <v>56411245.95</v>
      </c>
      <c r="I85" s="138">
        <v>1360899687.333</v>
      </c>
      <c r="J85" s="138">
        <v>237969746.668</v>
      </c>
      <c r="K85" s="138">
        <v>1169415075.23</v>
      </c>
      <c r="L85" s="138">
        <v>22606307.099</v>
      </c>
      <c r="M85" s="138">
        <v>3918212.937</v>
      </c>
      <c r="N85" s="138">
        <v>19329174.797</v>
      </c>
      <c r="O85" s="9" t="s">
        <v>1144</v>
      </c>
      <c r="P85" s="9" t="s">
        <v>1235</v>
      </c>
      <c r="Q85" s="9" t="s">
        <v>1344</v>
      </c>
      <c r="R85" s="9" t="s">
        <v>168</v>
      </c>
    </row>
    <row r="86" spans="1:18" ht="13.5" outlineLevel="2">
      <c r="A86" s="9" t="s">
        <v>158</v>
      </c>
      <c r="B86" s="136" t="s">
        <v>1062</v>
      </c>
      <c r="C86" s="136" t="s">
        <v>293</v>
      </c>
      <c r="D86" s="136" t="s">
        <v>294</v>
      </c>
      <c r="E86" s="137" t="s">
        <v>295</v>
      </c>
      <c r="F86" s="137" t="s">
        <v>296</v>
      </c>
      <c r="G86" s="9" t="s">
        <v>157</v>
      </c>
      <c r="H86" s="188">
        <v>10864000</v>
      </c>
      <c r="I86" s="138">
        <v>924153302.375</v>
      </c>
      <c r="J86" s="138">
        <v>43306863.515</v>
      </c>
      <c r="K86" s="138">
        <v>912614717.691</v>
      </c>
      <c r="L86" s="138">
        <v>15351383.76</v>
      </c>
      <c r="M86" s="138">
        <v>715243.883</v>
      </c>
      <c r="N86" s="138">
        <v>15084540.788</v>
      </c>
      <c r="O86" s="9" t="s">
        <v>254</v>
      </c>
      <c r="P86" s="9" t="s">
        <v>1235</v>
      </c>
      <c r="Q86" s="9" t="s">
        <v>1344</v>
      </c>
      <c r="R86" s="9" t="s">
        <v>168</v>
      </c>
    </row>
    <row r="87" spans="1:18" ht="13.5" outlineLevel="2">
      <c r="A87" s="9" t="s">
        <v>158</v>
      </c>
      <c r="B87" s="136" t="s">
        <v>1062</v>
      </c>
      <c r="C87" s="136" t="s">
        <v>300</v>
      </c>
      <c r="D87" s="136" t="s">
        <v>301</v>
      </c>
      <c r="E87" s="137" t="s">
        <v>295</v>
      </c>
      <c r="F87" s="137" t="s">
        <v>296</v>
      </c>
      <c r="G87" s="9" t="s">
        <v>157</v>
      </c>
      <c r="H87" s="188">
        <v>7338622.01</v>
      </c>
      <c r="I87" s="138">
        <v>631037835.628</v>
      </c>
      <c r="J87" s="138">
        <v>11654859.532</v>
      </c>
      <c r="K87" s="138">
        <v>641263134.485</v>
      </c>
      <c r="L87" s="138">
        <v>10482356.074</v>
      </c>
      <c r="M87" s="138">
        <v>191665.42</v>
      </c>
      <c r="N87" s="138">
        <v>10599390.653</v>
      </c>
      <c r="O87" s="9" t="s">
        <v>391</v>
      </c>
      <c r="P87" s="9" t="s">
        <v>1235</v>
      </c>
      <c r="Q87" s="9" t="s">
        <v>1344</v>
      </c>
      <c r="R87" s="9" t="s">
        <v>168</v>
      </c>
    </row>
    <row r="88" spans="1:18" ht="13.5" outlineLevel="2">
      <c r="A88" s="9" t="s">
        <v>588</v>
      </c>
      <c r="B88" s="136" t="s">
        <v>1060</v>
      </c>
      <c r="C88" s="136">
        <v>10028</v>
      </c>
      <c r="D88" s="136" t="s">
        <v>612</v>
      </c>
      <c r="E88" s="137" t="s">
        <v>613</v>
      </c>
      <c r="F88" s="137" t="s">
        <v>196</v>
      </c>
      <c r="G88" s="135" t="s">
        <v>573</v>
      </c>
      <c r="H88" s="187">
        <v>10500000</v>
      </c>
      <c r="I88" s="138">
        <v>510729702.488</v>
      </c>
      <c r="J88" s="138">
        <v>55824685.172</v>
      </c>
      <c r="K88" s="138">
        <v>481990003.584</v>
      </c>
      <c r="L88" s="138">
        <v>8483882.101</v>
      </c>
      <c r="M88" s="138">
        <v>920966.963</v>
      </c>
      <c r="N88" s="138">
        <v>7966776.919</v>
      </c>
      <c r="O88" s="9" t="s">
        <v>169</v>
      </c>
      <c r="P88" s="9" t="s">
        <v>1235</v>
      </c>
      <c r="Q88" s="9" t="s">
        <v>1344</v>
      </c>
      <c r="R88" s="9" t="s">
        <v>168</v>
      </c>
    </row>
    <row r="89" spans="1:18" ht="13.5" outlineLevel="2">
      <c r="A89" s="9" t="s">
        <v>689</v>
      </c>
      <c r="B89" s="136" t="s">
        <v>1060</v>
      </c>
      <c r="C89" s="136">
        <v>11712</v>
      </c>
      <c r="D89" s="136" t="s">
        <v>697</v>
      </c>
      <c r="E89" s="137" t="s">
        <v>698</v>
      </c>
      <c r="F89" s="137" t="s">
        <v>674</v>
      </c>
      <c r="G89" s="135" t="s">
        <v>132</v>
      </c>
      <c r="H89" s="187">
        <v>10000000</v>
      </c>
      <c r="I89" s="138">
        <v>304429163.836</v>
      </c>
      <c r="J89" s="138" t="s">
        <v>97</v>
      </c>
      <c r="K89" s="138">
        <v>327275202.684</v>
      </c>
      <c r="L89" s="138">
        <v>5056962.854</v>
      </c>
      <c r="M89" s="138" t="s">
        <v>97</v>
      </c>
      <c r="N89" s="138">
        <v>5409507.482</v>
      </c>
      <c r="O89" s="9" t="s">
        <v>699</v>
      </c>
      <c r="P89" s="9" t="s">
        <v>1235</v>
      </c>
      <c r="Q89" s="9" t="s">
        <v>1344</v>
      </c>
      <c r="R89" s="9" t="s">
        <v>168</v>
      </c>
    </row>
    <row r="90" spans="1:18" ht="13.5" outlineLevel="2">
      <c r="A90" s="9" t="s">
        <v>689</v>
      </c>
      <c r="B90" s="136" t="s">
        <v>1060</v>
      </c>
      <c r="C90" s="136">
        <v>11717</v>
      </c>
      <c r="D90" s="136" t="s">
        <v>702</v>
      </c>
      <c r="E90" s="137" t="s">
        <v>703</v>
      </c>
      <c r="F90" s="137" t="s">
        <v>704</v>
      </c>
      <c r="G90" s="135" t="s">
        <v>132</v>
      </c>
      <c r="H90" s="187">
        <v>20000000</v>
      </c>
      <c r="I90" s="138">
        <v>19479317.546</v>
      </c>
      <c r="J90" s="138" t="s">
        <v>97</v>
      </c>
      <c r="K90" s="138">
        <v>20941152.673</v>
      </c>
      <c r="L90" s="138">
        <v>323576.703</v>
      </c>
      <c r="M90" s="138" t="s">
        <v>97</v>
      </c>
      <c r="N90" s="138">
        <v>346134.755</v>
      </c>
      <c r="O90" s="9" t="s">
        <v>699</v>
      </c>
      <c r="P90" s="9" t="s">
        <v>1235</v>
      </c>
      <c r="Q90" s="9" t="s">
        <v>1344</v>
      </c>
      <c r="R90" s="9" t="s">
        <v>168</v>
      </c>
    </row>
    <row r="91" spans="1:18" ht="27" outlineLevel="2">
      <c r="A91" s="9" t="s">
        <v>689</v>
      </c>
      <c r="B91" s="136" t="s">
        <v>1060</v>
      </c>
      <c r="C91" s="136" t="s">
        <v>711</v>
      </c>
      <c r="D91" s="136" t="s">
        <v>712</v>
      </c>
      <c r="E91" s="137" t="s">
        <v>713</v>
      </c>
      <c r="F91" s="137" t="s">
        <v>714</v>
      </c>
      <c r="G91" s="135" t="s">
        <v>132</v>
      </c>
      <c r="H91" s="187">
        <v>20000000</v>
      </c>
      <c r="I91" s="138">
        <v>1512886199.197</v>
      </c>
      <c r="J91" s="138" t="s">
        <v>97</v>
      </c>
      <c r="K91" s="138">
        <v>1626421500.624</v>
      </c>
      <c r="L91" s="138">
        <v>25130999.987</v>
      </c>
      <c r="M91" s="138" t="s">
        <v>97</v>
      </c>
      <c r="N91" s="138">
        <v>26883000.01</v>
      </c>
      <c r="O91" s="9" t="s">
        <v>699</v>
      </c>
      <c r="P91" s="9" t="s">
        <v>1235</v>
      </c>
      <c r="Q91" s="9" t="s">
        <v>1344</v>
      </c>
      <c r="R91" s="9" t="s">
        <v>168</v>
      </c>
    </row>
    <row r="92" spans="1:18" ht="13.5" outlineLevel="2">
      <c r="A92" s="9" t="s">
        <v>137</v>
      </c>
      <c r="B92" s="136" t="s">
        <v>1060</v>
      </c>
      <c r="C92" s="136">
        <v>10203</v>
      </c>
      <c r="D92" s="136" t="s">
        <v>641</v>
      </c>
      <c r="E92" s="137" t="s">
        <v>642</v>
      </c>
      <c r="F92" s="137" t="s">
        <v>196</v>
      </c>
      <c r="G92" s="135" t="s">
        <v>132</v>
      </c>
      <c r="H92" s="187">
        <v>5112919</v>
      </c>
      <c r="I92" s="138">
        <v>1106903.188</v>
      </c>
      <c r="J92" s="138" t="s">
        <v>97</v>
      </c>
      <c r="K92" s="138">
        <v>1189971.291</v>
      </c>
      <c r="L92" s="138">
        <v>18387.096</v>
      </c>
      <c r="M92" s="138" t="s">
        <v>97</v>
      </c>
      <c r="N92" s="138">
        <v>19668.947</v>
      </c>
      <c r="O92" s="9" t="s">
        <v>167</v>
      </c>
      <c r="P92" s="9" t="s">
        <v>1235</v>
      </c>
      <c r="Q92" s="9" t="s">
        <v>1344</v>
      </c>
      <c r="R92" s="9" t="s">
        <v>168</v>
      </c>
    </row>
    <row r="93" spans="1:18" ht="13.5" outlineLevel="2">
      <c r="A93" s="9" t="s">
        <v>137</v>
      </c>
      <c r="B93" s="136" t="s">
        <v>1060</v>
      </c>
      <c r="C93" s="136">
        <v>10212</v>
      </c>
      <c r="D93" s="136" t="s">
        <v>645</v>
      </c>
      <c r="E93" s="137" t="s">
        <v>646</v>
      </c>
      <c r="F93" s="137" t="s">
        <v>196</v>
      </c>
      <c r="G93" s="135" t="s">
        <v>132</v>
      </c>
      <c r="H93" s="187">
        <v>20400546</v>
      </c>
      <c r="I93" s="138">
        <v>80047034.22</v>
      </c>
      <c r="J93" s="138" t="s">
        <v>97</v>
      </c>
      <c r="K93" s="138">
        <v>86054203.935</v>
      </c>
      <c r="L93" s="138">
        <v>1329684.954</v>
      </c>
      <c r="M93" s="138" t="s">
        <v>97</v>
      </c>
      <c r="N93" s="138">
        <v>1422383.536</v>
      </c>
      <c r="O93" s="9" t="s">
        <v>167</v>
      </c>
      <c r="P93" s="9" t="s">
        <v>1235</v>
      </c>
      <c r="Q93" s="9" t="s">
        <v>1344</v>
      </c>
      <c r="R93" s="9" t="s">
        <v>168</v>
      </c>
    </row>
    <row r="94" spans="1:18" ht="13.5" outlineLevel="2">
      <c r="A94" s="9" t="s">
        <v>137</v>
      </c>
      <c r="B94" s="136" t="s">
        <v>1060</v>
      </c>
      <c r="C94" s="136" t="s">
        <v>675</v>
      </c>
      <c r="D94" s="136" t="s">
        <v>676</v>
      </c>
      <c r="E94" s="137" t="s">
        <v>287</v>
      </c>
      <c r="F94" s="137" t="s">
        <v>146</v>
      </c>
      <c r="G94" s="135" t="s">
        <v>132</v>
      </c>
      <c r="H94" s="187">
        <v>4600000</v>
      </c>
      <c r="I94" s="138">
        <v>310891532.88</v>
      </c>
      <c r="J94" s="138">
        <v>40317122.706</v>
      </c>
      <c r="K94" s="138">
        <v>292464008.774</v>
      </c>
      <c r="L94" s="138">
        <v>5164311.177</v>
      </c>
      <c r="M94" s="138">
        <v>663894.256</v>
      </c>
      <c r="N94" s="138">
        <v>4834115.848</v>
      </c>
      <c r="O94" s="9" t="s">
        <v>391</v>
      </c>
      <c r="P94" s="9" t="s">
        <v>1235</v>
      </c>
      <c r="Q94" s="9" t="s">
        <v>1344</v>
      </c>
      <c r="R94" s="9" t="s">
        <v>168</v>
      </c>
    </row>
    <row r="95" spans="1:18" ht="13.5" outlineLevel="2">
      <c r="A95" s="9" t="s">
        <v>370</v>
      </c>
      <c r="B95" s="136" t="s">
        <v>1060</v>
      </c>
      <c r="C95" s="136" t="s">
        <v>1049</v>
      </c>
      <c r="D95" s="136" t="s">
        <v>1050</v>
      </c>
      <c r="E95" s="137" t="s">
        <v>409</v>
      </c>
      <c r="F95" s="137" t="s">
        <v>196</v>
      </c>
      <c r="G95" s="135" t="s">
        <v>576</v>
      </c>
      <c r="H95" s="187">
        <v>686000</v>
      </c>
      <c r="I95" s="138">
        <v>68869297.592</v>
      </c>
      <c r="J95" s="138">
        <v>22547589.303</v>
      </c>
      <c r="K95" s="138">
        <v>52580716.441</v>
      </c>
      <c r="L95" s="138">
        <v>1144008.266</v>
      </c>
      <c r="M95" s="138">
        <v>372085.154</v>
      </c>
      <c r="N95" s="138">
        <v>869102.751</v>
      </c>
      <c r="O95" s="9" t="s">
        <v>1183</v>
      </c>
      <c r="P95" s="9" t="s">
        <v>1235</v>
      </c>
      <c r="Q95" s="9" t="s">
        <v>1344</v>
      </c>
      <c r="R95" s="9" t="s">
        <v>168</v>
      </c>
    </row>
    <row r="96" spans="1:18" ht="13.5" outlineLevel="2">
      <c r="A96" s="9" t="s">
        <v>370</v>
      </c>
      <c r="B96" s="136" t="s">
        <v>1060</v>
      </c>
      <c r="C96" s="136" t="s">
        <v>752</v>
      </c>
      <c r="D96" s="136" t="s">
        <v>753</v>
      </c>
      <c r="E96" s="137" t="s">
        <v>754</v>
      </c>
      <c r="F96" s="137" t="s">
        <v>755</v>
      </c>
      <c r="G96" s="135" t="s">
        <v>98</v>
      </c>
      <c r="H96" s="187">
        <v>706500</v>
      </c>
      <c r="I96" s="138">
        <v>35862893.626</v>
      </c>
      <c r="J96" s="138">
        <v>11406551.139</v>
      </c>
      <c r="K96" s="138">
        <v>24662501.93</v>
      </c>
      <c r="L96" s="138">
        <v>595729.13</v>
      </c>
      <c r="M96" s="138">
        <v>188084.47</v>
      </c>
      <c r="N96" s="138">
        <v>407644.66</v>
      </c>
      <c r="O96" s="9" t="s">
        <v>1145</v>
      </c>
      <c r="P96" s="9" t="s">
        <v>1235</v>
      </c>
      <c r="Q96" s="9" t="s">
        <v>1344</v>
      </c>
      <c r="R96" s="9" t="s">
        <v>168</v>
      </c>
    </row>
    <row r="97" spans="1:18" ht="13.5" outlineLevel="2">
      <c r="A97" s="9" t="s">
        <v>370</v>
      </c>
      <c r="B97" s="136" t="s">
        <v>1062</v>
      </c>
      <c r="C97" s="136" t="s">
        <v>25</v>
      </c>
      <c r="D97" s="136" t="s">
        <v>26</v>
      </c>
      <c r="E97" s="137" t="s">
        <v>27</v>
      </c>
      <c r="F97" s="137" t="s">
        <v>372</v>
      </c>
      <c r="G97" s="9" t="s">
        <v>157</v>
      </c>
      <c r="H97" s="188">
        <v>61629223.92</v>
      </c>
      <c r="I97" s="138">
        <v>1943983074.718</v>
      </c>
      <c r="J97" s="138" t="s">
        <v>97</v>
      </c>
      <c r="K97" s="138">
        <v>2011590906.421</v>
      </c>
      <c r="L97" s="138">
        <v>32292077.653</v>
      </c>
      <c r="M97" s="138" t="s">
        <v>97</v>
      </c>
      <c r="N97" s="138">
        <v>33249436.47</v>
      </c>
      <c r="O97" s="9" t="s">
        <v>167</v>
      </c>
      <c r="P97" s="9" t="s">
        <v>1235</v>
      </c>
      <c r="Q97" s="9" t="s">
        <v>1344</v>
      </c>
      <c r="R97" s="9" t="s">
        <v>168</v>
      </c>
    </row>
    <row r="98" spans="1:18" ht="13.5" outlineLevel="2">
      <c r="A98" s="9" t="s">
        <v>370</v>
      </c>
      <c r="B98" s="136" t="s">
        <v>1062</v>
      </c>
      <c r="C98" s="136" t="s">
        <v>373</v>
      </c>
      <c r="D98" s="136" t="s">
        <v>374</v>
      </c>
      <c r="E98" s="137" t="s">
        <v>375</v>
      </c>
      <c r="F98" s="137" t="s">
        <v>376</v>
      </c>
      <c r="G98" s="9" t="s">
        <v>157</v>
      </c>
      <c r="H98" s="188">
        <v>12735856.59</v>
      </c>
      <c r="I98" s="138">
        <v>324248089.592</v>
      </c>
      <c r="J98" s="138" t="s">
        <v>97</v>
      </c>
      <c r="K98" s="138">
        <v>335524787.705</v>
      </c>
      <c r="L98" s="138">
        <v>5386180.89</v>
      </c>
      <c r="M98" s="138" t="s">
        <v>97</v>
      </c>
      <c r="N98" s="138">
        <v>5545864.26</v>
      </c>
      <c r="O98" s="9" t="s">
        <v>113</v>
      </c>
      <c r="P98" s="9" t="s">
        <v>1235</v>
      </c>
      <c r="Q98" s="9" t="s">
        <v>1344</v>
      </c>
      <c r="R98" s="9" t="s">
        <v>168</v>
      </c>
    </row>
    <row r="99" spans="1:18" ht="13.5" outlineLevel="2">
      <c r="A99" s="9" t="s">
        <v>370</v>
      </c>
      <c r="B99" s="136" t="s">
        <v>1062</v>
      </c>
      <c r="C99" s="136" t="s">
        <v>407</v>
      </c>
      <c r="D99" s="136" t="s">
        <v>408</v>
      </c>
      <c r="E99" s="137" t="s">
        <v>409</v>
      </c>
      <c r="F99" s="137" t="s">
        <v>204</v>
      </c>
      <c r="G99" s="9" t="s">
        <v>157</v>
      </c>
      <c r="H99" s="188">
        <v>2700000</v>
      </c>
      <c r="I99" s="138">
        <v>192501668.613</v>
      </c>
      <c r="J99" s="138">
        <v>38737340.898</v>
      </c>
      <c r="K99" s="138">
        <v>160461501.351</v>
      </c>
      <c r="L99" s="138">
        <v>3197702.136</v>
      </c>
      <c r="M99" s="138">
        <v>637701.813</v>
      </c>
      <c r="N99" s="138">
        <v>2652256.221</v>
      </c>
      <c r="O99" s="9" t="s">
        <v>1183</v>
      </c>
      <c r="P99" s="9" t="s">
        <v>1235</v>
      </c>
      <c r="Q99" s="9" t="s">
        <v>1344</v>
      </c>
      <c r="R99" s="9" t="s">
        <v>168</v>
      </c>
    </row>
    <row r="100" spans="1:18" ht="13.5" outlineLevel="2">
      <c r="A100" s="9" t="s">
        <v>370</v>
      </c>
      <c r="B100" s="136" t="s">
        <v>1062</v>
      </c>
      <c r="C100" s="136" t="s">
        <v>1014</v>
      </c>
      <c r="D100" s="136" t="s">
        <v>1015</v>
      </c>
      <c r="E100" s="137" t="s">
        <v>1219</v>
      </c>
      <c r="F100" s="137" t="s">
        <v>1220</v>
      </c>
      <c r="G100" s="9" t="s">
        <v>157</v>
      </c>
      <c r="H100" s="188">
        <v>15100000</v>
      </c>
      <c r="I100" s="138" t="s">
        <v>97</v>
      </c>
      <c r="J100" s="138">
        <v>119535339.952</v>
      </c>
      <c r="K100" s="138">
        <v>1259731848.827</v>
      </c>
      <c r="L100" s="138" t="s">
        <v>97</v>
      </c>
      <c r="M100" s="138">
        <v>1970859.496</v>
      </c>
      <c r="N100" s="138">
        <v>20822014.03</v>
      </c>
      <c r="O100" s="9" t="s">
        <v>292</v>
      </c>
      <c r="P100" s="9" t="s">
        <v>1235</v>
      </c>
      <c r="Q100" s="9" t="s">
        <v>1344</v>
      </c>
      <c r="R100" s="9" t="s">
        <v>168</v>
      </c>
    </row>
    <row r="101" spans="1:18" ht="13.5" outlineLevel="2">
      <c r="A101" s="9" t="s">
        <v>445</v>
      </c>
      <c r="B101" s="136" t="s">
        <v>1060</v>
      </c>
      <c r="C101" s="136" t="s">
        <v>760</v>
      </c>
      <c r="D101" s="136" t="s">
        <v>761</v>
      </c>
      <c r="E101" s="137" t="s">
        <v>762</v>
      </c>
      <c r="F101" s="137" t="s">
        <v>387</v>
      </c>
      <c r="G101" s="135" t="s">
        <v>98</v>
      </c>
      <c r="H101" s="187">
        <v>250000</v>
      </c>
      <c r="I101" s="138">
        <v>9783841.256</v>
      </c>
      <c r="J101" s="138" t="s">
        <v>97</v>
      </c>
      <c r="K101" s="138">
        <v>9832597.94</v>
      </c>
      <c r="L101" s="138">
        <v>162522.28</v>
      </c>
      <c r="M101" s="138" t="s">
        <v>97</v>
      </c>
      <c r="N101" s="138">
        <v>162522.28</v>
      </c>
      <c r="O101" s="9" t="s">
        <v>1225</v>
      </c>
      <c r="P101" s="9" t="s">
        <v>1235</v>
      </c>
      <c r="Q101" s="9" t="s">
        <v>1344</v>
      </c>
      <c r="R101" s="9" t="s">
        <v>168</v>
      </c>
    </row>
    <row r="102" spans="1:18" ht="13.5" outlineLevel="2">
      <c r="A102" s="9" t="s">
        <v>445</v>
      </c>
      <c r="B102" s="136" t="s">
        <v>1062</v>
      </c>
      <c r="C102" s="136" t="s">
        <v>447</v>
      </c>
      <c r="D102" s="136" t="s">
        <v>448</v>
      </c>
      <c r="E102" s="137" t="s">
        <v>449</v>
      </c>
      <c r="F102" s="137" t="s">
        <v>126</v>
      </c>
      <c r="G102" s="9" t="s">
        <v>157</v>
      </c>
      <c r="H102" s="188">
        <v>1536745.11</v>
      </c>
      <c r="I102" s="138">
        <v>232137580.716</v>
      </c>
      <c r="J102" s="138" t="s">
        <v>97</v>
      </c>
      <c r="K102" s="138" t="s">
        <v>97</v>
      </c>
      <c r="L102" s="138">
        <v>3856105.992</v>
      </c>
      <c r="M102" s="138" t="s">
        <v>97</v>
      </c>
      <c r="N102" s="138" t="s">
        <v>97</v>
      </c>
      <c r="O102" s="9" t="s">
        <v>175</v>
      </c>
      <c r="P102" s="9" t="s">
        <v>1235</v>
      </c>
      <c r="Q102" s="9" t="s">
        <v>1344</v>
      </c>
      <c r="R102" s="9" t="s">
        <v>168</v>
      </c>
    </row>
    <row r="103" spans="1:18" ht="13.5" outlineLevel="2">
      <c r="A103" s="9" t="s">
        <v>445</v>
      </c>
      <c r="B103" s="136" t="s">
        <v>1062</v>
      </c>
      <c r="C103" s="136" t="s">
        <v>453</v>
      </c>
      <c r="D103" s="136" t="s">
        <v>454</v>
      </c>
      <c r="E103" s="137" t="s">
        <v>444</v>
      </c>
      <c r="F103" s="137" t="s">
        <v>130</v>
      </c>
      <c r="G103" s="9" t="s">
        <v>98</v>
      </c>
      <c r="H103" s="188">
        <v>5000000</v>
      </c>
      <c r="I103" s="138">
        <v>117688467.386</v>
      </c>
      <c r="J103" s="138">
        <v>3394660.77</v>
      </c>
      <c r="K103" s="138">
        <v>114893457.305</v>
      </c>
      <c r="L103" s="138">
        <v>1954957.93</v>
      </c>
      <c r="M103" s="138">
        <v>55892.52</v>
      </c>
      <c r="N103" s="138">
        <v>1899065.41</v>
      </c>
      <c r="O103" s="9" t="s">
        <v>1225</v>
      </c>
      <c r="P103" s="9" t="s">
        <v>1235</v>
      </c>
      <c r="Q103" s="9" t="s">
        <v>1344</v>
      </c>
      <c r="R103" s="9" t="s">
        <v>168</v>
      </c>
    </row>
    <row r="104" spans="1:18" ht="13.5" outlineLevel="2">
      <c r="A104" s="9" t="s">
        <v>445</v>
      </c>
      <c r="B104" s="136" t="s">
        <v>1062</v>
      </c>
      <c r="C104" s="136" t="s">
        <v>455</v>
      </c>
      <c r="D104" s="136" t="s">
        <v>456</v>
      </c>
      <c r="E104" s="137" t="s">
        <v>444</v>
      </c>
      <c r="F104" s="137" t="s">
        <v>130</v>
      </c>
      <c r="G104" s="9" t="s">
        <v>98</v>
      </c>
      <c r="H104" s="188">
        <v>20000000</v>
      </c>
      <c r="I104" s="138">
        <v>741413810.606</v>
      </c>
      <c r="J104" s="138">
        <v>22536204.79</v>
      </c>
      <c r="K104" s="138">
        <v>722617061.43</v>
      </c>
      <c r="L104" s="138">
        <v>12315844.03</v>
      </c>
      <c r="M104" s="138">
        <v>371760.37</v>
      </c>
      <c r="N104" s="138">
        <v>11944083.66</v>
      </c>
      <c r="O104" s="9" t="s">
        <v>1225</v>
      </c>
      <c r="P104" s="9" t="s">
        <v>1235</v>
      </c>
      <c r="Q104" s="9" t="s">
        <v>1344</v>
      </c>
      <c r="R104" s="9" t="s">
        <v>168</v>
      </c>
    </row>
    <row r="105" spans="1:18" ht="13.5" outlineLevel="2">
      <c r="A105" s="9" t="s">
        <v>515</v>
      </c>
      <c r="B105" s="136" t="s">
        <v>1060</v>
      </c>
      <c r="C105" s="136">
        <v>10460</v>
      </c>
      <c r="D105" s="136" t="s">
        <v>876</v>
      </c>
      <c r="E105" s="137" t="s">
        <v>361</v>
      </c>
      <c r="F105" s="137" t="s">
        <v>877</v>
      </c>
      <c r="G105" s="135" t="s">
        <v>211</v>
      </c>
      <c r="H105" s="187">
        <v>795000000</v>
      </c>
      <c r="I105" s="138">
        <v>411690322.581</v>
      </c>
      <c r="J105" s="138">
        <v>415274390.244</v>
      </c>
      <c r="K105" s="138" t="s">
        <v>97</v>
      </c>
      <c r="L105" s="138">
        <v>6838709.677</v>
      </c>
      <c r="M105" s="138">
        <v>6875973.015</v>
      </c>
      <c r="N105" s="138" t="s">
        <v>97</v>
      </c>
      <c r="O105" s="9" t="s">
        <v>1232</v>
      </c>
      <c r="P105" s="9" t="s">
        <v>1235</v>
      </c>
      <c r="Q105" s="9" t="s">
        <v>1344</v>
      </c>
      <c r="R105" s="9" t="s">
        <v>168</v>
      </c>
    </row>
    <row r="106" spans="1:18" ht="13.5" outlineLevel="2">
      <c r="A106" s="9" t="s">
        <v>515</v>
      </c>
      <c r="B106" s="136" t="s">
        <v>1060</v>
      </c>
      <c r="C106" s="136">
        <v>10465</v>
      </c>
      <c r="D106" s="136" t="s">
        <v>881</v>
      </c>
      <c r="E106" s="137" t="s">
        <v>882</v>
      </c>
      <c r="F106" s="137" t="s">
        <v>883</v>
      </c>
      <c r="G106" s="135" t="s">
        <v>211</v>
      </c>
      <c r="H106" s="187">
        <v>27000000</v>
      </c>
      <c r="I106" s="138">
        <v>13981935.484</v>
      </c>
      <c r="J106" s="138" t="s">
        <v>97</v>
      </c>
      <c r="K106" s="138">
        <v>13336871.326</v>
      </c>
      <c r="L106" s="138">
        <v>232258.065</v>
      </c>
      <c r="M106" s="138" t="s">
        <v>97</v>
      </c>
      <c r="N106" s="138">
        <v>220444.154</v>
      </c>
      <c r="O106" s="9" t="s">
        <v>1203</v>
      </c>
      <c r="P106" s="9" t="s">
        <v>1235</v>
      </c>
      <c r="Q106" s="9" t="s">
        <v>1344</v>
      </c>
      <c r="R106" s="9" t="s">
        <v>168</v>
      </c>
    </row>
    <row r="107" spans="1:18" ht="13.5" outlineLevel="2">
      <c r="A107" s="9" t="s">
        <v>515</v>
      </c>
      <c r="B107" s="136" t="s">
        <v>1062</v>
      </c>
      <c r="C107" s="136" t="s">
        <v>521</v>
      </c>
      <c r="D107" s="136" t="s">
        <v>522</v>
      </c>
      <c r="E107" s="137" t="s">
        <v>523</v>
      </c>
      <c r="F107" s="137" t="s">
        <v>524</v>
      </c>
      <c r="G107" s="9" t="s">
        <v>211</v>
      </c>
      <c r="H107" s="188">
        <v>3829074991</v>
      </c>
      <c r="I107" s="138">
        <v>1674663774.379</v>
      </c>
      <c r="J107" s="138">
        <v>75869283.287</v>
      </c>
      <c r="K107" s="138">
        <v>1524112405.96</v>
      </c>
      <c r="L107" s="138">
        <v>27818335.123</v>
      </c>
      <c r="M107" s="138">
        <v>1250720.615</v>
      </c>
      <c r="N107" s="138">
        <v>25191940.594</v>
      </c>
      <c r="O107" s="9" t="s">
        <v>292</v>
      </c>
      <c r="P107" s="9" t="s">
        <v>1235</v>
      </c>
      <c r="Q107" s="9" t="s">
        <v>1344</v>
      </c>
      <c r="R107" s="9" t="s">
        <v>168</v>
      </c>
    </row>
    <row r="108" spans="1:18" ht="13.5" outlineLevel="2">
      <c r="A108" s="9" t="s">
        <v>890</v>
      </c>
      <c r="B108" s="136" t="s">
        <v>1060</v>
      </c>
      <c r="C108" s="136" t="s">
        <v>891</v>
      </c>
      <c r="D108" s="136" t="s">
        <v>892</v>
      </c>
      <c r="E108" s="137" t="s">
        <v>893</v>
      </c>
      <c r="F108" s="137" t="s">
        <v>196</v>
      </c>
      <c r="G108" s="135" t="s">
        <v>575</v>
      </c>
      <c r="H108" s="187">
        <v>72600000</v>
      </c>
      <c r="I108" s="138">
        <v>153169220.011</v>
      </c>
      <c r="J108" s="138">
        <v>127698497.776</v>
      </c>
      <c r="K108" s="138">
        <v>32167800.371</v>
      </c>
      <c r="L108" s="138">
        <v>2544339.203</v>
      </c>
      <c r="M108" s="138">
        <v>2101261.303</v>
      </c>
      <c r="N108" s="138">
        <v>531699.18</v>
      </c>
      <c r="O108" s="9" t="s">
        <v>167</v>
      </c>
      <c r="P108" s="9" t="s">
        <v>1235</v>
      </c>
      <c r="Q108" s="9" t="s">
        <v>1344</v>
      </c>
      <c r="R108" s="9" t="s">
        <v>168</v>
      </c>
    </row>
    <row r="109" spans="1:18" ht="13.5" outlineLevel="2">
      <c r="A109" s="9" t="s">
        <v>890</v>
      </c>
      <c r="B109" s="136" t="s">
        <v>1060</v>
      </c>
      <c r="C109" s="136" t="s">
        <v>894</v>
      </c>
      <c r="D109" s="136" t="s">
        <v>895</v>
      </c>
      <c r="E109" s="137" t="s">
        <v>896</v>
      </c>
      <c r="F109" s="137" t="s">
        <v>196</v>
      </c>
      <c r="G109" s="135" t="s">
        <v>575</v>
      </c>
      <c r="H109" s="187">
        <v>45000000</v>
      </c>
      <c r="I109" s="138">
        <v>256646939.165</v>
      </c>
      <c r="J109" s="138">
        <v>97784578.32</v>
      </c>
      <c r="K109" s="138">
        <v>167878644.533</v>
      </c>
      <c r="L109" s="138">
        <v>4263238.192</v>
      </c>
      <c r="M109" s="138">
        <v>1612848.376</v>
      </c>
      <c r="N109" s="138">
        <v>2774853.629</v>
      </c>
      <c r="O109" s="9" t="s">
        <v>1207</v>
      </c>
      <c r="P109" s="9" t="s">
        <v>1235</v>
      </c>
      <c r="Q109" s="9" t="s">
        <v>1344</v>
      </c>
      <c r="R109" s="9" t="s">
        <v>168</v>
      </c>
    </row>
    <row r="110" spans="1:18" ht="13.5" outlineLevel="2">
      <c r="A110" s="9" t="s">
        <v>500</v>
      </c>
      <c r="B110" s="136" t="s">
        <v>1062</v>
      </c>
      <c r="C110" s="136" t="s">
        <v>497</v>
      </c>
      <c r="D110" s="136" t="s">
        <v>498</v>
      </c>
      <c r="E110" s="137" t="s">
        <v>499</v>
      </c>
      <c r="F110" s="137" t="s">
        <v>173</v>
      </c>
      <c r="G110" s="9" t="s">
        <v>98</v>
      </c>
      <c r="H110" s="188">
        <v>16000000</v>
      </c>
      <c r="I110" s="138">
        <v>323152736.732</v>
      </c>
      <c r="J110" s="138">
        <v>39498463.29</v>
      </c>
      <c r="K110" s="138">
        <v>285359108.54</v>
      </c>
      <c r="L110" s="138">
        <v>5367985.66</v>
      </c>
      <c r="M110" s="138">
        <v>651306.18</v>
      </c>
      <c r="N110" s="138">
        <v>4716679.48</v>
      </c>
      <c r="O110" s="9" t="s">
        <v>1183</v>
      </c>
      <c r="P110" s="9" t="s">
        <v>1235</v>
      </c>
      <c r="Q110" s="9" t="s">
        <v>1344</v>
      </c>
      <c r="R110" s="9" t="s">
        <v>168</v>
      </c>
    </row>
    <row r="111" spans="1:18" ht="13.5" outlineLevel="2">
      <c r="A111" s="9" t="s">
        <v>970</v>
      </c>
      <c r="B111" s="136" t="s">
        <v>1060</v>
      </c>
      <c r="C111" s="136" t="s">
        <v>1008</v>
      </c>
      <c r="D111" s="136" t="s">
        <v>1009</v>
      </c>
      <c r="E111" s="137" t="s">
        <v>986</v>
      </c>
      <c r="F111" s="137" t="s">
        <v>196</v>
      </c>
      <c r="G111" s="135" t="s">
        <v>98</v>
      </c>
      <c r="H111" s="187">
        <v>192028414</v>
      </c>
      <c r="I111" s="138">
        <v>9294866816.2</v>
      </c>
      <c r="J111" s="138">
        <v>4151187579.09</v>
      </c>
      <c r="K111" s="138">
        <v>5196059500.5</v>
      </c>
      <c r="L111" s="138">
        <v>154399781</v>
      </c>
      <c r="M111" s="138">
        <v>68514500</v>
      </c>
      <c r="N111" s="138">
        <v>85885281</v>
      </c>
      <c r="O111" s="9" t="s">
        <v>1067</v>
      </c>
      <c r="P111" s="9" t="s">
        <v>1235</v>
      </c>
      <c r="Q111" s="9" t="s">
        <v>1344</v>
      </c>
      <c r="R111" s="9" t="s">
        <v>168</v>
      </c>
    </row>
    <row r="112" spans="1:18" ht="13.5" outlineLevel="2">
      <c r="A112" s="9" t="s">
        <v>970</v>
      </c>
      <c r="B112" s="136" t="s">
        <v>1060</v>
      </c>
      <c r="C112" s="136" t="s">
        <v>90</v>
      </c>
      <c r="D112" s="136" t="s">
        <v>91</v>
      </c>
      <c r="E112" s="137" t="s">
        <v>92</v>
      </c>
      <c r="F112" s="137" t="s">
        <v>235</v>
      </c>
      <c r="G112" s="135" t="s">
        <v>98</v>
      </c>
      <c r="H112" s="190">
        <v>7330000</v>
      </c>
      <c r="I112" s="138">
        <v>441266000</v>
      </c>
      <c r="J112" s="138">
        <v>202740003.484</v>
      </c>
      <c r="K112" s="138">
        <v>241491236.745</v>
      </c>
      <c r="L112" s="138">
        <v>7330000</v>
      </c>
      <c r="M112" s="138">
        <v>3338409.31</v>
      </c>
      <c r="N112" s="138">
        <v>3991590.69</v>
      </c>
      <c r="O112" s="9" t="s">
        <v>169</v>
      </c>
      <c r="P112" s="9" t="s">
        <v>1235</v>
      </c>
      <c r="Q112" s="9" t="s">
        <v>1344</v>
      </c>
      <c r="R112" s="9" t="s">
        <v>168</v>
      </c>
    </row>
    <row r="113" spans="1:18" ht="13.5" outlineLevel="2">
      <c r="A113" s="9" t="s">
        <v>851</v>
      </c>
      <c r="B113" s="136" t="s">
        <v>1060</v>
      </c>
      <c r="C113" s="136" t="s">
        <v>857</v>
      </c>
      <c r="D113" s="136" t="s">
        <v>858</v>
      </c>
      <c r="E113" s="137" t="s">
        <v>859</v>
      </c>
      <c r="F113" s="137" t="s">
        <v>251</v>
      </c>
      <c r="G113" s="135" t="s">
        <v>98</v>
      </c>
      <c r="H113" s="190">
        <v>52150000</v>
      </c>
      <c r="I113" s="138">
        <v>2483340300</v>
      </c>
      <c r="J113" s="138" t="s">
        <v>97</v>
      </c>
      <c r="K113" s="138">
        <v>2495715750</v>
      </c>
      <c r="L113" s="138">
        <v>41251500</v>
      </c>
      <c r="M113" s="138" t="s">
        <v>97</v>
      </c>
      <c r="N113" s="138">
        <v>41251500</v>
      </c>
      <c r="O113" s="9" t="s">
        <v>1183</v>
      </c>
      <c r="P113" s="9" t="s">
        <v>1235</v>
      </c>
      <c r="Q113" s="9" t="s">
        <v>1344</v>
      </c>
      <c r="R113" s="9" t="s">
        <v>168</v>
      </c>
    </row>
    <row r="114" spans="1:18" ht="13.5" outlineLevel="2">
      <c r="A114" s="9" t="s">
        <v>851</v>
      </c>
      <c r="B114" s="136" t="s">
        <v>1060</v>
      </c>
      <c r="C114" s="136" t="s">
        <v>852</v>
      </c>
      <c r="D114" s="136" t="s">
        <v>853</v>
      </c>
      <c r="E114" s="137" t="s">
        <v>854</v>
      </c>
      <c r="F114" s="137" t="s">
        <v>251</v>
      </c>
      <c r="G114" s="135" t="s">
        <v>98</v>
      </c>
      <c r="H114" s="190">
        <v>8400000</v>
      </c>
      <c r="I114" s="138">
        <v>505680000</v>
      </c>
      <c r="J114" s="138" t="s">
        <v>97</v>
      </c>
      <c r="K114" s="138">
        <v>508200000</v>
      </c>
      <c r="L114" s="138">
        <v>8400000</v>
      </c>
      <c r="M114" s="138" t="s">
        <v>97</v>
      </c>
      <c r="N114" s="138">
        <v>8400000</v>
      </c>
      <c r="O114" s="9" t="s">
        <v>169</v>
      </c>
      <c r="P114" s="9" t="s">
        <v>1235</v>
      </c>
      <c r="Q114" s="9" t="s">
        <v>1344</v>
      </c>
      <c r="R114" s="9" t="s">
        <v>168</v>
      </c>
    </row>
    <row r="115" spans="1:18" ht="13.5" outlineLevel="1">
      <c r="A115" s="9"/>
      <c r="B115" s="136"/>
      <c r="C115" s="136"/>
      <c r="D115" s="136"/>
      <c r="E115" s="137"/>
      <c r="F115" s="137"/>
      <c r="G115" s="135"/>
      <c r="H115" s="190"/>
      <c r="I115" s="138"/>
      <c r="J115" s="138">
        <f>SUBTOTAL(9,J84:J114)</f>
        <v>5870897113.123</v>
      </c>
      <c r="K115" s="138"/>
      <c r="L115" s="138"/>
      <c r="M115" s="138">
        <f>SUBTOTAL(9,M84:M114)</f>
        <v>96890377.013</v>
      </c>
      <c r="N115" s="138"/>
      <c r="O115" s="9"/>
      <c r="P115" s="9"/>
      <c r="Q115" s="9"/>
      <c r="R115" s="193" t="s">
        <v>1280</v>
      </c>
    </row>
    <row r="116" spans="1:18" ht="13.5" outlineLevel="2">
      <c r="A116" s="9" t="s">
        <v>158</v>
      </c>
      <c r="B116" s="136" t="s">
        <v>1062</v>
      </c>
      <c r="C116" s="136" t="s">
        <v>323</v>
      </c>
      <c r="D116" s="136" t="s">
        <v>324</v>
      </c>
      <c r="E116" s="137" t="s">
        <v>325</v>
      </c>
      <c r="F116" s="137" t="s">
        <v>326</v>
      </c>
      <c r="G116" s="9" t="s">
        <v>98</v>
      </c>
      <c r="H116" s="188">
        <v>20000000</v>
      </c>
      <c r="I116" s="138">
        <v>1056901427.624</v>
      </c>
      <c r="J116" s="138">
        <v>51632560</v>
      </c>
      <c r="K116" s="138">
        <v>1010622378.26</v>
      </c>
      <c r="L116" s="138">
        <v>17556502.12</v>
      </c>
      <c r="M116" s="138">
        <v>852000</v>
      </c>
      <c r="N116" s="138">
        <v>16704502.12</v>
      </c>
      <c r="O116" s="9" t="s">
        <v>1145</v>
      </c>
      <c r="P116" s="9" t="s">
        <v>1235</v>
      </c>
      <c r="Q116" s="9" t="s">
        <v>1344</v>
      </c>
      <c r="R116" s="9" t="s">
        <v>270</v>
      </c>
    </row>
    <row r="117" spans="1:18" ht="13.5" outlineLevel="2">
      <c r="A117" s="9" t="s">
        <v>158</v>
      </c>
      <c r="B117" s="136" t="s">
        <v>1062</v>
      </c>
      <c r="C117" s="136" t="s">
        <v>327</v>
      </c>
      <c r="D117" s="136" t="s">
        <v>328</v>
      </c>
      <c r="E117" s="137" t="s">
        <v>329</v>
      </c>
      <c r="F117" s="137" t="s">
        <v>326</v>
      </c>
      <c r="G117" s="9" t="s">
        <v>157</v>
      </c>
      <c r="H117" s="188">
        <v>27727422.01</v>
      </c>
      <c r="I117" s="138">
        <v>2391767020.245</v>
      </c>
      <c r="J117" s="138">
        <v>21986194.076</v>
      </c>
      <c r="K117" s="138">
        <v>2452787993.761</v>
      </c>
      <c r="L117" s="138">
        <v>39730349.173</v>
      </c>
      <c r="M117" s="138">
        <v>363042.918</v>
      </c>
      <c r="N117" s="138">
        <v>40541950.31</v>
      </c>
      <c r="O117" s="9" t="s">
        <v>1145</v>
      </c>
      <c r="P117" s="9" t="s">
        <v>1235</v>
      </c>
      <c r="Q117" s="9" t="s">
        <v>1344</v>
      </c>
      <c r="R117" s="9" t="s">
        <v>270</v>
      </c>
    </row>
    <row r="118" spans="1:18" ht="13.5" outlineLevel="2">
      <c r="A118" s="9" t="s">
        <v>588</v>
      </c>
      <c r="B118" s="136" t="s">
        <v>1060</v>
      </c>
      <c r="C118" s="136" t="s">
        <v>603</v>
      </c>
      <c r="D118" s="136" t="s">
        <v>604</v>
      </c>
      <c r="E118" s="137" t="s">
        <v>605</v>
      </c>
      <c r="F118" s="137" t="s">
        <v>116</v>
      </c>
      <c r="G118" s="135" t="s">
        <v>573</v>
      </c>
      <c r="H118" s="187">
        <v>19000000</v>
      </c>
      <c r="I118" s="138">
        <v>256842470.525</v>
      </c>
      <c r="J118" s="138">
        <v>17663072.804</v>
      </c>
      <c r="K118" s="138">
        <v>252932416.415</v>
      </c>
      <c r="L118" s="138">
        <v>4266486.221</v>
      </c>
      <c r="M118" s="138">
        <v>290930.28</v>
      </c>
      <c r="N118" s="138">
        <v>4180701.098</v>
      </c>
      <c r="O118" s="9" t="s">
        <v>270</v>
      </c>
      <c r="P118" s="9" t="s">
        <v>1235</v>
      </c>
      <c r="Q118" s="9" t="s">
        <v>1344</v>
      </c>
      <c r="R118" s="9" t="s">
        <v>270</v>
      </c>
    </row>
    <row r="119" spans="1:18" ht="13.5" outlineLevel="2">
      <c r="A119" s="9" t="s">
        <v>689</v>
      </c>
      <c r="B119" s="136" t="s">
        <v>1060</v>
      </c>
      <c r="C119" s="136" t="s">
        <v>705</v>
      </c>
      <c r="D119" s="136" t="s">
        <v>706</v>
      </c>
      <c r="E119" s="137" t="s">
        <v>707</v>
      </c>
      <c r="F119" s="137" t="s">
        <v>380</v>
      </c>
      <c r="G119" s="135" t="s">
        <v>132</v>
      </c>
      <c r="H119" s="187">
        <v>25200000</v>
      </c>
      <c r="I119" s="138">
        <v>222180954.328</v>
      </c>
      <c r="J119" s="138" t="s">
        <v>97</v>
      </c>
      <c r="K119" s="138">
        <v>238854635.16</v>
      </c>
      <c r="L119" s="138">
        <v>3690713.527</v>
      </c>
      <c r="M119" s="138" t="s">
        <v>97</v>
      </c>
      <c r="N119" s="138">
        <v>3948010.499</v>
      </c>
      <c r="O119" s="9" t="s">
        <v>1208</v>
      </c>
      <c r="P119" s="9" t="s">
        <v>1235</v>
      </c>
      <c r="Q119" s="9" t="s">
        <v>1344</v>
      </c>
      <c r="R119" s="9" t="s">
        <v>270</v>
      </c>
    </row>
    <row r="120" spans="1:18" ht="13.5" outlineLevel="2">
      <c r="A120" s="9" t="s">
        <v>137</v>
      </c>
      <c r="B120" s="136" t="s">
        <v>1060</v>
      </c>
      <c r="C120" s="136">
        <v>10209</v>
      </c>
      <c r="D120" s="136" t="s">
        <v>12</v>
      </c>
      <c r="E120" s="137" t="s">
        <v>13</v>
      </c>
      <c r="F120" s="137" t="s">
        <v>14</v>
      </c>
      <c r="G120" s="135" t="s">
        <v>15</v>
      </c>
      <c r="H120" s="187">
        <v>7150000</v>
      </c>
      <c r="I120" s="138">
        <v>142483684.587</v>
      </c>
      <c r="J120" s="138" t="s">
        <v>97</v>
      </c>
      <c r="K120" s="138">
        <v>145085436.55</v>
      </c>
      <c r="L120" s="138">
        <v>2366838.614</v>
      </c>
      <c r="M120" s="138" t="s">
        <v>97</v>
      </c>
      <c r="N120" s="138">
        <v>2398106.389</v>
      </c>
      <c r="O120" s="9" t="s">
        <v>270</v>
      </c>
      <c r="P120" s="9" t="s">
        <v>1235</v>
      </c>
      <c r="Q120" s="9" t="s">
        <v>1344</v>
      </c>
      <c r="R120" s="9" t="s">
        <v>270</v>
      </c>
    </row>
    <row r="121" spans="1:18" ht="13.5" outlineLevel="2">
      <c r="A121" s="9" t="s">
        <v>355</v>
      </c>
      <c r="B121" s="136" t="s">
        <v>1060</v>
      </c>
      <c r="C121" s="136">
        <v>28408</v>
      </c>
      <c r="D121" s="136" t="s">
        <v>729</v>
      </c>
      <c r="E121" s="137" t="s">
        <v>730</v>
      </c>
      <c r="F121" s="137" t="s">
        <v>146</v>
      </c>
      <c r="G121" s="135" t="s">
        <v>98</v>
      </c>
      <c r="H121" s="187">
        <v>10080000</v>
      </c>
      <c r="I121" s="138">
        <v>456247146.25</v>
      </c>
      <c r="J121" s="138">
        <v>99048345.608</v>
      </c>
      <c r="K121" s="138">
        <v>359779488.2</v>
      </c>
      <c r="L121" s="138">
        <v>7578856.25</v>
      </c>
      <c r="M121" s="138">
        <v>1632087.85</v>
      </c>
      <c r="N121" s="138">
        <v>5946768.4</v>
      </c>
      <c r="O121" s="9" t="s">
        <v>1218</v>
      </c>
      <c r="P121" s="9" t="s">
        <v>1235</v>
      </c>
      <c r="Q121" s="9" t="s">
        <v>1344</v>
      </c>
      <c r="R121" s="9" t="s">
        <v>270</v>
      </c>
    </row>
    <row r="122" spans="1:18" ht="13.5" outlineLevel="2">
      <c r="A122" s="9" t="s">
        <v>515</v>
      </c>
      <c r="B122" s="136" t="s">
        <v>1060</v>
      </c>
      <c r="C122" s="136">
        <v>10462</v>
      </c>
      <c r="D122" s="136" t="s">
        <v>879</v>
      </c>
      <c r="E122" s="137" t="s">
        <v>536</v>
      </c>
      <c r="F122" s="137" t="s">
        <v>807</v>
      </c>
      <c r="G122" s="135" t="s">
        <v>211</v>
      </c>
      <c r="H122" s="187">
        <v>1238000000</v>
      </c>
      <c r="I122" s="138">
        <v>641097634.409</v>
      </c>
      <c r="J122" s="138">
        <v>640046903.053</v>
      </c>
      <c r="K122" s="138" t="s">
        <v>97</v>
      </c>
      <c r="L122" s="138">
        <v>10649462.366</v>
      </c>
      <c r="M122" s="138">
        <v>10602947.123</v>
      </c>
      <c r="N122" s="138" t="s">
        <v>97</v>
      </c>
      <c r="O122" s="9" t="s">
        <v>270</v>
      </c>
      <c r="P122" s="9" t="s">
        <v>1235</v>
      </c>
      <c r="Q122" s="9" t="s">
        <v>1344</v>
      </c>
      <c r="R122" s="9" t="s">
        <v>270</v>
      </c>
    </row>
    <row r="123" spans="1:18" ht="13.5" outlineLevel="2">
      <c r="A123" s="9" t="s">
        <v>910</v>
      </c>
      <c r="B123" s="136" t="s">
        <v>1060</v>
      </c>
      <c r="C123" s="136" t="s">
        <v>930</v>
      </c>
      <c r="D123" s="136" t="s">
        <v>931</v>
      </c>
      <c r="E123" s="137" t="s">
        <v>932</v>
      </c>
      <c r="F123" s="137" t="s">
        <v>204</v>
      </c>
      <c r="G123" s="135" t="s">
        <v>574</v>
      </c>
      <c r="H123" s="187">
        <v>5190000</v>
      </c>
      <c r="I123" s="138">
        <v>53543385.605</v>
      </c>
      <c r="J123" s="138">
        <v>29189333.358</v>
      </c>
      <c r="K123" s="138">
        <v>25496481.308</v>
      </c>
      <c r="L123" s="138">
        <v>889425.01</v>
      </c>
      <c r="M123" s="138">
        <v>481861.361</v>
      </c>
      <c r="N123" s="138">
        <v>421429.443</v>
      </c>
      <c r="O123" s="9" t="s">
        <v>167</v>
      </c>
      <c r="P123" s="9" t="s">
        <v>1235</v>
      </c>
      <c r="Q123" s="9" t="s">
        <v>1344</v>
      </c>
      <c r="R123" s="9" t="s">
        <v>270</v>
      </c>
    </row>
    <row r="124" spans="1:18" ht="13.5" outlineLevel="2">
      <c r="A124" s="9" t="s">
        <v>763</v>
      </c>
      <c r="B124" s="136" t="s">
        <v>1060</v>
      </c>
      <c r="C124" s="136">
        <v>11007</v>
      </c>
      <c r="D124" s="136" t="s">
        <v>1047</v>
      </c>
      <c r="E124" s="137" t="s">
        <v>1048</v>
      </c>
      <c r="F124" s="137" t="s">
        <v>387</v>
      </c>
      <c r="G124" s="135" t="s">
        <v>98</v>
      </c>
      <c r="H124" s="187">
        <v>8525350</v>
      </c>
      <c r="I124" s="138">
        <v>431094608</v>
      </c>
      <c r="J124" s="138" t="s">
        <v>97</v>
      </c>
      <c r="K124" s="138">
        <v>433242920</v>
      </c>
      <c r="L124" s="138">
        <v>7161040</v>
      </c>
      <c r="M124" s="138" t="s">
        <v>97</v>
      </c>
      <c r="N124" s="138">
        <v>7161040</v>
      </c>
      <c r="O124" s="9" t="s">
        <v>1181</v>
      </c>
      <c r="P124" s="9" t="s">
        <v>1235</v>
      </c>
      <c r="Q124" s="9" t="s">
        <v>1344</v>
      </c>
      <c r="R124" s="9" t="s">
        <v>270</v>
      </c>
    </row>
    <row r="125" spans="1:18" ht="13.5" outlineLevel="2">
      <c r="A125" s="9" t="s">
        <v>763</v>
      </c>
      <c r="B125" s="136" t="s">
        <v>1060</v>
      </c>
      <c r="C125" s="136">
        <v>11101</v>
      </c>
      <c r="D125" s="136" t="s">
        <v>778</v>
      </c>
      <c r="E125" s="137" t="s">
        <v>779</v>
      </c>
      <c r="F125" s="137" t="s">
        <v>116</v>
      </c>
      <c r="G125" s="135" t="s">
        <v>98</v>
      </c>
      <c r="H125" s="187">
        <v>3368490</v>
      </c>
      <c r="I125" s="138">
        <v>15196767.6</v>
      </c>
      <c r="J125" s="138" t="s">
        <v>97</v>
      </c>
      <c r="K125" s="138">
        <v>15272499</v>
      </c>
      <c r="L125" s="138">
        <v>252438</v>
      </c>
      <c r="M125" s="138" t="s">
        <v>97</v>
      </c>
      <c r="N125" s="138">
        <v>252438</v>
      </c>
      <c r="O125" s="9" t="s">
        <v>1145</v>
      </c>
      <c r="P125" s="9" t="s">
        <v>1235</v>
      </c>
      <c r="Q125" s="9" t="s">
        <v>1344</v>
      </c>
      <c r="R125" s="9" t="s">
        <v>270</v>
      </c>
    </row>
    <row r="126" spans="1:18" ht="13.5" outlineLevel="2">
      <c r="A126" s="9" t="s">
        <v>763</v>
      </c>
      <c r="B126" s="136" t="s">
        <v>1060</v>
      </c>
      <c r="C126" s="136">
        <v>38828</v>
      </c>
      <c r="D126" s="136" t="s">
        <v>812</v>
      </c>
      <c r="E126" s="137" t="s">
        <v>813</v>
      </c>
      <c r="F126" s="137" t="s">
        <v>116</v>
      </c>
      <c r="G126" s="135" t="s">
        <v>98</v>
      </c>
      <c r="H126" s="187">
        <v>340000</v>
      </c>
      <c r="I126" s="138">
        <v>10770502.4</v>
      </c>
      <c r="J126" s="138">
        <v>2817545.64</v>
      </c>
      <c r="K126" s="138">
        <v>8028350</v>
      </c>
      <c r="L126" s="138">
        <v>178912</v>
      </c>
      <c r="M126" s="138">
        <v>46212</v>
      </c>
      <c r="N126" s="138">
        <v>132700</v>
      </c>
      <c r="O126" s="9" t="s">
        <v>270</v>
      </c>
      <c r="P126" s="9" t="s">
        <v>1235</v>
      </c>
      <c r="Q126" s="9" t="s">
        <v>1344</v>
      </c>
      <c r="R126" s="9" t="s">
        <v>270</v>
      </c>
    </row>
    <row r="127" spans="1:18" ht="13.5" outlineLevel="2">
      <c r="A127" s="9" t="s">
        <v>763</v>
      </c>
      <c r="B127" s="136" t="s">
        <v>1060</v>
      </c>
      <c r="C127" s="136" t="s">
        <v>768</v>
      </c>
      <c r="D127" s="136" t="s">
        <v>769</v>
      </c>
      <c r="E127" s="137" t="s">
        <v>770</v>
      </c>
      <c r="F127" s="137" t="s">
        <v>116</v>
      </c>
      <c r="G127" s="135" t="s">
        <v>98</v>
      </c>
      <c r="H127" s="187">
        <v>26133715</v>
      </c>
      <c r="I127" s="138">
        <v>1405811831.2</v>
      </c>
      <c r="J127" s="138">
        <v>75259173.08</v>
      </c>
      <c r="K127" s="138">
        <v>1338138516</v>
      </c>
      <c r="L127" s="138">
        <v>23352356</v>
      </c>
      <c r="M127" s="138">
        <v>1234364</v>
      </c>
      <c r="N127" s="138">
        <v>22117992</v>
      </c>
      <c r="O127" s="9" t="s">
        <v>270</v>
      </c>
      <c r="P127" s="9" t="s">
        <v>1235</v>
      </c>
      <c r="Q127" s="9" t="s">
        <v>1344</v>
      </c>
      <c r="R127" s="9" t="s">
        <v>270</v>
      </c>
    </row>
    <row r="128" spans="1:18" ht="13.5" outlineLevel="2">
      <c r="A128" s="9" t="s">
        <v>763</v>
      </c>
      <c r="B128" s="136" t="s">
        <v>1060</v>
      </c>
      <c r="C128" s="136" t="s">
        <v>792</v>
      </c>
      <c r="D128" s="136" t="s">
        <v>793</v>
      </c>
      <c r="E128" s="137" t="s">
        <v>794</v>
      </c>
      <c r="F128" s="137" t="s">
        <v>116</v>
      </c>
      <c r="G128" s="135" t="s">
        <v>98</v>
      </c>
      <c r="H128" s="187">
        <v>172666</v>
      </c>
      <c r="I128" s="138">
        <v>523258.4</v>
      </c>
      <c r="J128" s="138" t="s">
        <v>97</v>
      </c>
      <c r="K128" s="138">
        <v>525866</v>
      </c>
      <c r="L128" s="138">
        <v>8692</v>
      </c>
      <c r="M128" s="138" t="s">
        <v>97</v>
      </c>
      <c r="N128" s="138">
        <v>8692</v>
      </c>
      <c r="O128" s="9" t="s">
        <v>270</v>
      </c>
      <c r="P128" s="9" t="s">
        <v>1235</v>
      </c>
      <c r="Q128" s="9" t="s">
        <v>1344</v>
      </c>
      <c r="R128" s="9" t="s">
        <v>270</v>
      </c>
    </row>
    <row r="129" spans="1:18" ht="13.5" outlineLevel="2">
      <c r="A129" s="9" t="s">
        <v>763</v>
      </c>
      <c r="B129" s="136" t="s">
        <v>1060</v>
      </c>
      <c r="C129" s="136" t="s">
        <v>835</v>
      </c>
      <c r="D129" s="136" t="s">
        <v>836</v>
      </c>
      <c r="E129" s="137" t="s">
        <v>837</v>
      </c>
      <c r="F129" s="137" t="s">
        <v>380</v>
      </c>
      <c r="G129" s="135" t="s">
        <v>98</v>
      </c>
      <c r="H129" s="187">
        <v>199000</v>
      </c>
      <c r="I129" s="138">
        <v>11740745.8</v>
      </c>
      <c r="J129" s="138" t="s">
        <v>97</v>
      </c>
      <c r="K129" s="138">
        <v>11799254.5</v>
      </c>
      <c r="L129" s="138">
        <v>195029</v>
      </c>
      <c r="M129" s="138" t="s">
        <v>97</v>
      </c>
      <c r="N129" s="138">
        <v>195029</v>
      </c>
      <c r="O129" s="9" t="s">
        <v>270</v>
      </c>
      <c r="P129" s="9" t="s">
        <v>1235</v>
      </c>
      <c r="Q129" s="9" t="s">
        <v>1344</v>
      </c>
      <c r="R129" s="9" t="s">
        <v>270</v>
      </c>
    </row>
    <row r="130" spans="1:18" ht="13.5" outlineLevel="1">
      <c r="A130" s="9"/>
      <c r="B130" s="136"/>
      <c r="C130" s="136"/>
      <c r="D130" s="136"/>
      <c r="E130" s="137"/>
      <c r="F130" s="137"/>
      <c r="G130" s="135"/>
      <c r="H130" s="187"/>
      <c r="I130" s="138"/>
      <c r="J130" s="138">
        <f>SUBTOTAL(9,J116:J129)</f>
        <v>937643127.6190001</v>
      </c>
      <c r="K130" s="138"/>
      <c r="L130" s="138"/>
      <c r="M130" s="138">
        <f>SUBTOTAL(9,M116:M129)</f>
        <v>15503445.532</v>
      </c>
      <c r="N130" s="138"/>
      <c r="O130" s="9"/>
      <c r="P130" s="9"/>
      <c r="Q130" s="9"/>
      <c r="R130" s="193" t="s">
        <v>1281</v>
      </c>
    </row>
    <row r="131" spans="1:18" ht="13.5" outlineLevel="2">
      <c r="A131" s="9" t="s">
        <v>970</v>
      </c>
      <c r="B131" s="136" t="s">
        <v>1060</v>
      </c>
      <c r="C131" s="136">
        <v>2386</v>
      </c>
      <c r="D131" s="136" t="s">
        <v>971</v>
      </c>
      <c r="E131" s="137" t="s">
        <v>972</v>
      </c>
      <c r="F131" s="137" t="s">
        <v>251</v>
      </c>
      <c r="G131" s="135" t="s">
        <v>98</v>
      </c>
      <c r="H131" s="187">
        <v>21735000</v>
      </c>
      <c r="I131" s="138">
        <v>1308447000</v>
      </c>
      <c r="J131" s="138" t="s">
        <v>97</v>
      </c>
      <c r="K131" s="138">
        <v>1314967500</v>
      </c>
      <c r="L131" s="138">
        <v>21735000</v>
      </c>
      <c r="M131" s="138" t="s">
        <v>97</v>
      </c>
      <c r="N131" s="138">
        <v>21735000</v>
      </c>
      <c r="O131" s="9" t="s">
        <v>1148</v>
      </c>
      <c r="P131" s="9" t="s">
        <v>1237</v>
      </c>
      <c r="Q131" s="9" t="s">
        <v>1149</v>
      </c>
      <c r="R131" s="9" t="s">
        <v>1149</v>
      </c>
    </row>
    <row r="132" spans="1:18" ht="13.5" outlineLevel="2">
      <c r="A132" s="9" t="s">
        <v>970</v>
      </c>
      <c r="B132" s="136" t="s">
        <v>1060</v>
      </c>
      <c r="C132" s="136" t="s">
        <v>973</v>
      </c>
      <c r="D132" s="136" t="s">
        <v>974</v>
      </c>
      <c r="E132" s="137" t="s">
        <v>975</v>
      </c>
      <c r="F132" s="137" t="s">
        <v>976</v>
      </c>
      <c r="G132" s="135" t="s">
        <v>98</v>
      </c>
      <c r="H132" s="187">
        <v>12400000</v>
      </c>
      <c r="I132" s="138">
        <v>746480000</v>
      </c>
      <c r="J132" s="138" t="s">
        <v>97</v>
      </c>
      <c r="K132" s="138">
        <v>750200000</v>
      </c>
      <c r="L132" s="138">
        <v>12400000</v>
      </c>
      <c r="M132" s="138" t="s">
        <v>97</v>
      </c>
      <c r="N132" s="138">
        <v>12400000</v>
      </c>
      <c r="O132" s="9" t="s">
        <v>213</v>
      </c>
      <c r="P132" s="9" t="s">
        <v>1237</v>
      </c>
      <c r="Q132" s="9" t="s">
        <v>1149</v>
      </c>
      <c r="R132" s="9" t="s">
        <v>1149</v>
      </c>
    </row>
    <row r="133" spans="1:18" ht="13.5" outlineLevel="2">
      <c r="A133" s="9" t="s">
        <v>970</v>
      </c>
      <c r="B133" s="136" t="s">
        <v>1060</v>
      </c>
      <c r="C133" s="136" t="s">
        <v>977</v>
      </c>
      <c r="D133" s="136" t="s">
        <v>978</v>
      </c>
      <c r="E133" s="137" t="s">
        <v>595</v>
      </c>
      <c r="F133" s="137" t="s">
        <v>850</v>
      </c>
      <c r="G133" s="135" t="s">
        <v>98</v>
      </c>
      <c r="H133" s="187">
        <v>12000000</v>
      </c>
      <c r="I133" s="138">
        <v>722400000</v>
      </c>
      <c r="J133" s="138">
        <v>723396000</v>
      </c>
      <c r="K133" s="138" t="s">
        <v>97</v>
      </c>
      <c r="L133" s="138">
        <v>12000000</v>
      </c>
      <c r="M133" s="138">
        <v>12000000</v>
      </c>
      <c r="N133" s="138" t="s">
        <v>97</v>
      </c>
      <c r="O133" s="9" t="s">
        <v>1148</v>
      </c>
      <c r="P133" s="9" t="s">
        <v>1237</v>
      </c>
      <c r="Q133" s="9" t="s">
        <v>1149</v>
      </c>
      <c r="R133" s="9" t="s">
        <v>1149</v>
      </c>
    </row>
    <row r="134" spans="1:18" ht="13.5" outlineLevel="1">
      <c r="A134" s="9"/>
      <c r="B134" s="136"/>
      <c r="C134" s="136"/>
      <c r="D134" s="136"/>
      <c r="E134" s="137"/>
      <c r="F134" s="137"/>
      <c r="G134" s="135"/>
      <c r="H134" s="187"/>
      <c r="I134" s="138"/>
      <c r="J134" s="138">
        <f>SUBTOTAL(9,J131:J133)</f>
        <v>723396000</v>
      </c>
      <c r="K134" s="138"/>
      <c r="L134" s="138"/>
      <c r="M134" s="138">
        <f>SUBTOTAL(9,M131:M133)</f>
        <v>12000000</v>
      </c>
      <c r="N134" s="138"/>
      <c r="O134" s="9"/>
      <c r="P134" s="9"/>
      <c r="Q134" s="9"/>
      <c r="R134" s="193" t="s">
        <v>93</v>
      </c>
    </row>
    <row r="135" spans="1:18" ht="13.5" outlineLevel="2">
      <c r="A135" s="9" t="s">
        <v>588</v>
      </c>
      <c r="B135" s="136" t="s">
        <v>1060</v>
      </c>
      <c r="C135" s="136">
        <v>10018</v>
      </c>
      <c r="D135" s="136" t="s">
        <v>598</v>
      </c>
      <c r="E135" s="137" t="s">
        <v>599</v>
      </c>
      <c r="F135" s="137" t="s">
        <v>116</v>
      </c>
      <c r="G135" s="135" t="s">
        <v>573</v>
      </c>
      <c r="H135" s="187">
        <v>32000000</v>
      </c>
      <c r="I135" s="138">
        <v>169292783.198</v>
      </c>
      <c r="J135" s="138">
        <v>12310690.351</v>
      </c>
      <c r="K135" s="138">
        <v>166174634.195</v>
      </c>
      <c r="L135" s="138">
        <v>2812172.478</v>
      </c>
      <c r="M135" s="138">
        <v>203247.323</v>
      </c>
      <c r="N135" s="138">
        <v>2746688.169</v>
      </c>
      <c r="O135" s="9" t="s">
        <v>441</v>
      </c>
      <c r="P135" s="9" t="s">
        <v>1235</v>
      </c>
      <c r="Q135" s="9" t="s">
        <v>1344</v>
      </c>
      <c r="R135" s="9" t="s">
        <v>440</v>
      </c>
    </row>
    <row r="136" spans="1:18" ht="13.5" outlineLevel="2">
      <c r="A136" s="9" t="s">
        <v>370</v>
      </c>
      <c r="B136" s="136" t="s">
        <v>1062</v>
      </c>
      <c r="C136" s="136" t="s">
        <v>31</v>
      </c>
      <c r="D136" s="136" t="s">
        <v>32</v>
      </c>
      <c r="E136" s="137" t="s">
        <v>33</v>
      </c>
      <c r="F136" s="137" t="s">
        <v>34</v>
      </c>
      <c r="G136" s="9" t="s">
        <v>98</v>
      </c>
      <c r="H136" s="188">
        <v>30000000</v>
      </c>
      <c r="I136" s="138">
        <v>1264200000</v>
      </c>
      <c r="J136" s="138" t="s">
        <v>97</v>
      </c>
      <c r="K136" s="138">
        <v>1270500000</v>
      </c>
      <c r="L136" s="138">
        <v>21000000</v>
      </c>
      <c r="M136" s="138" t="s">
        <v>97</v>
      </c>
      <c r="N136" s="138">
        <v>21000000</v>
      </c>
      <c r="O136" s="9" t="s">
        <v>441</v>
      </c>
      <c r="P136" s="9" t="s">
        <v>1235</v>
      </c>
      <c r="Q136" s="9" t="s">
        <v>1344</v>
      </c>
      <c r="R136" s="9" t="s">
        <v>440</v>
      </c>
    </row>
    <row r="137" spans="1:18" ht="13.5" outlineLevel="2">
      <c r="A137" s="9" t="s">
        <v>40</v>
      </c>
      <c r="B137" s="136" t="s">
        <v>1062</v>
      </c>
      <c r="C137" s="136" t="s">
        <v>1325</v>
      </c>
      <c r="D137" s="136" t="s">
        <v>1326</v>
      </c>
      <c r="E137" s="137" t="s">
        <v>1327</v>
      </c>
      <c r="F137" s="137" t="s">
        <v>1328</v>
      </c>
      <c r="G137" s="9" t="s">
        <v>98</v>
      </c>
      <c r="H137" s="188">
        <v>200000000</v>
      </c>
      <c r="I137" s="138" t="s">
        <v>97</v>
      </c>
      <c r="J137" s="138" t="s">
        <v>97</v>
      </c>
      <c r="K137" s="138">
        <v>12100000000</v>
      </c>
      <c r="L137" s="138" t="s">
        <v>97</v>
      </c>
      <c r="M137" s="138" t="s">
        <v>97</v>
      </c>
      <c r="N137" s="138">
        <v>200000000</v>
      </c>
      <c r="O137" s="9" t="s">
        <v>441</v>
      </c>
      <c r="P137" s="9" t="s">
        <v>1312</v>
      </c>
      <c r="Q137" s="9" t="s">
        <v>1249</v>
      </c>
      <c r="R137" s="9" t="s">
        <v>440</v>
      </c>
    </row>
    <row r="138" spans="1:18" ht="13.5" outlineLevel="2">
      <c r="A138" s="9" t="s">
        <v>40</v>
      </c>
      <c r="B138" s="136" t="s">
        <v>1062</v>
      </c>
      <c r="C138" s="136" t="s">
        <v>1016</v>
      </c>
      <c r="D138" s="136" t="s">
        <v>1017</v>
      </c>
      <c r="E138" s="137" t="s">
        <v>1171</v>
      </c>
      <c r="F138" s="137" t="s">
        <v>1171</v>
      </c>
      <c r="G138" s="9" t="s">
        <v>98</v>
      </c>
      <c r="H138" s="188">
        <v>225000000</v>
      </c>
      <c r="I138" s="138"/>
      <c r="J138" s="138">
        <v>1506550000</v>
      </c>
      <c r="K138" s="138">
        <v>12100000000</v>
      </c>
      <c r="L138" s="138"/>
      <c r="M138" s="138">
        <v>25000000</v>
      </c>
      <c r="N138" s="138">
        <v>200000000</v>
      </c>
      <c r="O138" s="9" t="s">
        <v>441</v>
      </c>
      <c r="P138" s="9" t="s">
        <v>1312</v>
      </c>
      <c r="Q138" s="9" t="s">
        <v>1249</v>
      </c>
      <c r="R138" s="9" t="s">
        <v>440</v>
      </c>
    </row>
    <row r="139" spans="1:18" ht="13.5" outlineLevel="1">
      <c r="A139" s="9"/>
      <c r="B139" s="136"/>
      <c r="C139" s="136"/>
      <c r="D139" s="136"/>
      <c r="E139" s="137"/>
      <c r="F139" s="137"/>
      <c r="G139" s="9"/>
      <c r="H139" s="188"/>
      <c r="I139" s="138"/>
      <c r="J139" s="138">
        <f>SUBTOTAL(9,J135:J138)</f>
        <v>1518860690.351</v>
      </c>
      <c r="K139" s="138"/>
      <c r="L139" s="138"/>
      <c r="M139" s="138">
        <f>SUBTOTAL(9,M135:M138)</f>
        <v>25203247.323</v>
      </c>
      <c r="N139" s="138"/>
      <c r="O139" s="9"/>
      <c r="P139" s="9"/>
      <c r="Q139" s="9"/>
      <c r="R139" s="193" t="s">
        <v>1282</v>
      </c>
    </row>
    <row r="140" spans="1:18" ht="13.5" outlineLevel="2">
      <c r="A140" s="9" t="s">
        <v>158</v>
      </c>
      <c r="B140" s="136" t="s">
        <v>1062</v>
      </c>
      <c r="C140" s="136" t="s">
        <v>197</v>
      </c>
      <c r="D140" s="136" t="s">
        <v>198</v>
      </c>
      <c r="E140" s="137" t="s">
        <v>199</v>
      </c>
      <c r="F140" s="137" t="s">
        <v>130</v>
      </c>
      <c r="G140" s="9" t="s">
        <v>157</v>
      </c>
      <c r="H140" s="188">
        <v>61845087.83</v>
      </c>
      <c r="I140" s="138">
        <v>498380264.508</v>
      </c>
      <c r="J140" s="138">
        <v>82485058.727</v>
      </c>
      <c r="K140" s="138">
        <v>432659144.409</v>
      </c>
      <c r="L140" s="138">
        <v>8278741.935</v>
      </c>
      <c r="M140" s="138">
        <v>1361706.453</v>
      </c>
      <c r="N140" s="138">
        <v>7151390.817</v>
      </c>
      <c r="O140" s="9" t="s">
        <v>213</v>
      </c>
      <c r="P140" s="9" t="s">
        <v>1235</v>
      </c>
      <c r="Q140" s="9" t="s">
        <v>1344</v>
      </c>
      <c r="R140" s="9" t="s">
        <v>200</v>
      </c>
    </row>
    <row r="141" spans="1:18" ht="13.5" outlineLevel="2">
      <c r="A141" s="9" t="s">
        <v>158</v>
      </c>
      <c r="B141" s="136" t="s">
        <v>1062</v>
      </c>
      <c r="C141" s="136" t="s">
        <v>221</v>
      </c>
      <c r="D141" s="136" t="s">
        <v>222</v>
      </c>
      <c r="E141" s="137" t="s">
        <v>203</v>
      </c>
      <c r="F141" s="137" t="s">
        <v>130</v>
      </c>
      <c r="G141" s="9" t="s">
        <v>157</v>
      </c>
      <c r="H141" s="188">
        <v>15648000</v>
      </c>
      <c r="I141" s="138">
        <v>1351358440.39</v>
      </c>
      <c r="J141" s="138">
        <v>98807925.977</v>
      </c>
      <c r="K141" s="138">
        <v>1298087072.467</v>
      </c>
      <c r="L141" s="138">
        <v>22447814.624</v>
      </c>
      <c r="M141" s="138">
        <v>1630970.941</v>
      </c>
      <c r="N141" s="138">
        <v>21455984.669</v>
      </c>
      <c r="O141" s="9" t="s">
        <v>1143</v>
      </c>
      <c r="P141" s="9" t="s">
        <v>1235</v>
      </c>
      <c r="Q141" s="9" t="s">
        <v>1344</v>
      </c>
      <c r="R141" s="9" t="s">
        <v>200</v>
      </c>
    </row>
    <row r="142" spans="1:18" ht="13.5" outlineLevel="2">
      <c r="A142" s="9" t="s">
        <v>158</v>
      </c>
      <c r="B142" s="136" t="s">
        <v>1062</v>
      </c>
      <c r="C142" s="136" t="s">
        <v>1030</v>
      </c>
      <c r="D142" s="136" t="s">
        <v>1031</v>
      </c>
      <c r="E142" s="137" t="s">
        <v>238</v>
      </c>
      <c r="F142" s="137" t="s">
        <v>130</v>
      </c>
      <c r="G142" s="9" t="s">
        <v>157</v>
      </c>
      <c r="H142" s="188">
        <v>17376497.87</v>
      </c>
      <c r="I142" s="138">
        <v>1409725085.484</v>
      </c>
      <c r="J142" s="138">
        <v>145791409.144</v>
      </c>
      <c r="K142" s="138">
        <v>1312240856.008</v>
      </c>
      <c r="L142" s="138">
        <v>23417360.224</v>
      </c>
      <c r="M142" s="138">
        <v>2397645.1</v>
      </c>
      <c r="N142" s="138">
        <v>21689931.504</v>
      </c>
      <c r="O142" s="9" t="s">
        <v>213</v>
      </c>
      <c r="P142" s="9" t="s">
        <v>1235</v>
      </c>
      <c r="Q142" s="9" t="s">
        <v>1344</v>
      </c>
      <c r="R142" s="9" t="s">
        <v>200</v>
      </c>
    </row>
    <row r="143" spans="1:18" ht="27" outlineLevel="2">
      <c r="A143" s="9" t="s">
        <v>158</v>
      </c>
      <c r="B143" s="136" t="s">
        <v>1062</v>
      </c>
      <c r="C143" s="136" t="s">
        <v>236</v>
      </c>
      <c r="D143" s="136" t="s">
        <v>237</v>
      </c>
      <c r="E143" s="137" t="s">
        <v>238</v>
      </c>
      <c r="F143" s="137" t="s">
        <v>130</v>
      </c>
      <c r="G143" s="9" t="s">
        <v>157</v>
      </c>
      <c r="H143" s="188">
        <v>5288000</v>
      </c>
      <c r="I143" s="138">
        <v>467946722.031</v>
      </c>
      <c r="J143" s="138">
        <v>47587893.32</v>
      </c>
      <c r="K143" s="138">
        <v>435597419.784</v>
      </c>
      <c r="L143" s="138">
        <v>7773201.363</v>
      </c>
      <c r="M143" s="138">
        <v>785430.3</v>
      </c>
      <c r="N143" s="138">
        <v>7199957.352</v>
      </c>
      <c r="O143" s="9" t="s">
        <v>213</v>
      </c>
      <c r="P143" s="9" t="s">
        <v>1235</v>
      </c>
      <c r="Q143" s="9" t="s">
        <v>1344</v>
      </c>
      <c r="R143" s="9" t="s">
        <v>200</v>
      </c>
    </row>
    <row r="144" spans="1:18" ht="13.5" outlineLevel="2">
      <c r="A144" s="9" t="s">
        <v>158</v>
      </c>
      <c r="B144" s="136" t="s">
        <v>1062</v>
      </c>
      <c r="C144" s="136" t="s">
        <v>241</v>
      </c>
      <c r="D144" s="136" t="s">
        <v>242</v>
      </c>
      <c r="E144" s="137" t="s">
        <v>234</v>
      </c>
      <c r="F144" s="137" t="s">
        <v>510</v>
      </c>
      <c r="G144" s="9" t="s">
        <v>157</v>
      </c>
      <c r="H144" s="188">
        <v>2267502.43</v>
      </c>
      <c r="I144" s="138">
        <v>186276068.433</v>
      </c>
      <c r="J144" s="138">
        <v>58757713.92</v>
      </c>
      <c r="K144" s="138">
        <v>133875011.083</v>
      </c>
      <c r="L144" s="138">
        <v>3094286.851</v>
      </c>
      <c r="M144" s="138">
        <v>969051.233</v>
      </c>
      <c r="N144" s="138">
        <v>2212810.101</v>
      </c>
      <c r="O144" s="9" t="s">
        <v>213</v>
      </c>
      <c r="P144" s="9" t="s">
        <v>1235</v>
      </c>
      <c r="Q144" s="9" t="s">
        <v>1344</v>
      </c>
      <c r="R144" s="9" t="s">
        <v>200</v>
      </c>
    </row>
    <row r="145" spans="1:18" ht="13.5" outlineLevel="2">
      <c r="A145" s="9" t="s">
        <v>158</v>
      </c>
      <c r="B145" s="136" t="s">
        <v>1062</v>
      </c>
      <c r="C145" s="136" t="s">
        <v>243</v>
      </c>
      <c r="D145" s="136" t="s">
        <v>244</v>
      </c>
      <c r="E145" s="137" t="s">
        <v>234</v>
      </c>
      <c r="F145" s="137" t="s">
        <v>670</v>
      </c>
      <c r="G145" s="9" t="s">
        <v>157</v>
      </c>
      <c r="H145" s="188">
        <v>2413764.35</v>
      </c>
      <c r="I145" s="138">
        <v>122119227.761</v>
      </c>
      <c r="J145" s="138">
        <v>28756292.078</v>
      </c>
      <c r="K145" s="138">
        <v>97613380.174</v>
      </c>
      <c r="L145" s="138">
        <v>2028558.601</v>
      </c>
      <c r="M145" s="138">
        <v>474299.612</v>
      </c>
      <c r="N145" s="138">
        <v>1613444.3</v>
      </c>
      <c r="O145" s="9" t="s">
        <v>213</v>
      </c>
      <c r="P145" s="9" t="s">
        <v>1235</v>
      </c>
      <c r="Q145" s="9" t="s">
        <v>1344</v>
      </c>
      <c r="R145" s="9" t="s">
        <v>200</v>
      </c>
    </row>
    <row r="146" spans="1:18" ht="13.5" outlineLevel="2">
      <c r="A146" s="9" t="s">
        <v>158</v>
      </c>
      <c r="B146" s="136" t="s">
        <v>1062</v>
      </c>
      <c r="C146" s="136" t="s">
        <v>255</v>
      </c>
      <c r="D146" s="136" t="s">
        <v>256</v>
      </c>
      <c r="E146" s="137" t="s">
        <v>257</v>
      </c>
      <c r="F146" s="137" t="s">
        <v>204</v>
      </c>
      <c r="G146" s="9" t="s">
        <v>157</v>
      </c>
      <c r="H146" s="188">
        <v>2793820.25</v>
      </c>
      <c r="I146" s="138">
        <v>236362650.254</v>
      </c>
      <c r="J146" s="138">
        <v>33950122.611</v>
      </c>
      <c r="K146" s="138">
        <v>210427343.002</v>
      </c>
      <c r="L146" s="138">
        <v>3926289.871</v>
      </c>
      <c r="M146" s="138">
        <v>560075.276</v>
      </c>
      <c r="N146" s="138">
        <v>3478137.901</v>
      </c>
      <c r="O146" s="9" t="s">
        <v>1145</v>
      </c>
      <c r="P146" s="9" t="s">
        <v>1235</v>
      </c>
      <c r="Q146" s="9" t="s">
        <v>1344</v>
      </c>
      <c r="R146" s="9" t="s">
        <v>200</v>
      </c>
    </row>
    <row r="147" spans="1:18" ht="13.5" outlineLevel="2">
      <c r="A147" s="9" t="s">
        <v>158</v>
      </c>
      <c r="B147" s="136" t="s">
        <v>1062</v>
      </c>
      <c r="C147" s="136" t="s">
        <v>264</v>
      </c>
      <c r="D147" s="136" t="s">
        <v>259</v>
      </c>
      <c r="E147" s="137" t="s">
        <v>260</v>
      </c>
      <c r="F147" s="137" t="s">
        <v>265</v>
      </c>
      <c r="G147" s="9" t="s">
        <v>157</v>
      </c>
      <c r="H147" s="188">
        <v>6983928.09</v>
      </c>
      <c r="I147" s="138">
        <v>546793266.912</v>
      </c>
      <c r="J147" s="138">
        <v>22053659.141</v>
      </c>
      <c r="K147" s="138">
        <v>543558184.535</v>
      </c>
      <c r="L147" s="138">
        <v>9082944.633</v>
      </c>
      <c r="M147" s="138">
        <v>363552.173</v>
      </c>
      <c r="N147" s="138">
        <v>8984432.802</v>
      </c>
      <c r="O147" s="9" t="s">
        <v>1144</v>
      </c>
      <c r="P147" s="9" t="s">
        <v>1235</v>
      </c>
      <c r="Q147" s="9" t="s">
        <v>1344</v>
      </c>
      <c r="R147" s="9" t="s">
        <v>200</v>
      </c>
    </row>
    <row r="148" spans="1:18" ht="27" outlineLevel="2">
      <c r="A148" s="9" t="s">
        <v>158</v>
      </c>
      <c r="B148" s="136" t="s">
        <v>1062</v>
      </c>
      <c r="C148" s="136" t="s">
        <v>290</v>
      </c>
      <c r="D148" s="136" t="s">
        <v>291</v>
      </c>
      <c r="E148" s="137" t="s">
        <v>287</v>
      </c>
      <c r="F148" s="137" t="s">
        <v>204</v>
      </c>
      <c r="G148" s="9" t="s">
        <v>157</v>
      </c>
      <c r="H148" s="188">
        <v>2037000</v>
      </c>
      <c r="I148" s="138">
        <v>162727219.537</v>
      </c>
      <c r="J148" s="138">
        <v>183523.27</v>
      </c>
      <c r="K148" s="138">
        <v>168203406.251</v>
      </c>
      <c r="L148" s="138">
        <v>2703109.959</v>
      </c>
      <c r="M148" s="138">
        <v>3020.22</v>
      </c>
      <c r="N148" s="138">
        <v>2780221.591</v>
      </c>
      <c r="O148" s="9" t="s">
        <v>254</v>
      </c>
      <c r="P148" s="9" t="s">
        <v>1235</v>
      </c>
      <c r="Q148" s="9" t="s">
        <v>1344</v>
      </c>
      <c r="R148" s="9" t="s">
        <v>200</v>
      </c>
    </row>
    <row r="149" spans="1:18" ht="13.5" outlineLevel="2">
      <c r="A149" s="9" t="s">
        <v>158</v>
      </c>
      <c r="B149" s="136" t="s">
        <v>1062</v>
      </c>
      <c r="C149" s="136" t="s">
        <v>313</v>
      </c>
      <c r="D149" s="136" t="s">
        <v>314</v>
      </c>
      <c r="E149" s="137" t="s">
        <v>315</v>
      </c>
      <c r="F149" s="137" t="s">
        <v>316</v>
      </c>
      <c r="G149" s="9" t="s">
        <v>157</v>
      </c>
      <c r="H149" s="188">
        <v>17163000</v>
      </c>
      <c r="I149" s="138">
        <v>1518791526.138</v>
      </c>
      <c r="J149" s="138">
        <v>1285814.84</v>
      </c>
      <c r="K149" s="138">
        <v>1570330071.866</v>
      </c>
      <c r="L149" s="138">
        <v>25229095.119</v>
      </c>
      <c r="M149" s="138">
        <v>21209.56</v>
      </c>
      <c r="N149" s="138">
        <v>25955868.956</v>
      </c>
      <c r="O149" s="9" t="s">
        <v>1188</v>
      </c>
      <c r="P149" s="9" t="s">
        <v>1235</v>
      </c>
      <c r="Q149" s="9" t="s">
        <v>1344</v>
      </c>
      <c r="R149" s="9" t="s">
        <v>200</v>
      </c>
    </row>
    <row r="150" spans="1:18" ht="13.5" outlineLevel="2">
      <c r="A150" s="9" t="s">
        <v>158</v>
      </c>
      <c r="B150" s="136" t="s">
        <v>1062</v>
      </c>
      <c r="C150" s="136" t="s">
        <v>318</v>
      </c>
      <c r="D150" s="136" t="s">
        <v>1305</v>
      </c>
      <c r="E150" s="137" t="s">
        <v>1033</v>
      </c>
      <c r="F150" s="137" t="s">
        <v>282</v>
      </c>
      <c r="G150" s="9" t="s">
        <v>157</v>
      </c>
      <c r="H150" s="188">
        <v>3466000</v>
      </c>
      <c r="I150" s="138" t="s">
        <v>97</v>
      </c>
      <c r="J150" s="138" t="s">
        <v>97</v>
      </c>
      <c r="K150" s="138">
        <v>317380840.229</v>
      </c>
      <c r="L150" s="138" t="s">
        <v>97</v>
      </c>
      <c r="M150" s="138" t="s">
        <v>97</v>
      </c>
      <c r="N150" s="138">
        <v>5245964.301</v>
      </c>
      <c r="O150" s="9" t="s">
        <v>254</v>
      </c>
      <c r="P150" s="9" t="s">
        <v>1235</v>
      </c>
      <c r="Q150" s="9" t="s">
        <v>1344</v>
      </c>
      <c r="R150" s="9" t="s">
        <v>200</v>
      </c>
    </row>
    <row r="151" spans="1:18" ht="13.5" outlineLevel="2">
      <c r="A151" s="9" t="s">
        <v>588</v>
      </c>
      <c r="B151" s="136" t="s">
        <v>1060</v>
      </c>
      <c r="C151" s="136">
        <v>10014</v>
      </c>
      <c r="D151" s="136" t="s">
        <v>589</v>
      </c>
      <c r="E151" s="137" t="s">
        <v>590</v>
      </c>
      <c r="F151" s="137" t="s">
        <v>146</v>
      </c>
      <c r="G151" s="135" t="s">
        <v>573</v>
      </c>
      <c r="H151" s="187">
        <v>2000000</v>
      </c>
      <c r="I151" s="138">
        <v>67556823.33</v>
      </c>
      <c r="J151" s="138">
        <v>19591952.884</v>
      </c>
      <c r="K151" s="138">
        <v>51415237.01</v>
      </c>
      <c r="L151" s="138">
        <v>1122206.368</v>
      </c>
      <c r="M151" s="138">
        <v>323480.31</v>
      </c>
      <c r="N151" s="138">
        <v>849838.628</v>
      </c>
      <c r="O151" s="9" t="s">
        <v>591</v>
      </c>
      <c r="P151" s="9" t="s">
        <v>1235</v>
      </c>
      <c r="Q151" s="9" t="s">
        <v>1344</v>
      </c>
      <c r="R151" s="9" t="s">
        <v>200</v>
      </c>
    </row>
    <row r="152" spans="1:18" ht="13.5" outlineLevel="2">
      <c r="A152" s="9" t="s">
        <v>588</v>
      </c>
      <c r="B152" s="136" t="s">
        <v>1060</v>
      </c>
      <c r="C152" s="136">
        <v>10015</v>
      </c>
      <c r="D152" s="136" t="s">
        <v>592</v>
      </c>
      <c r="E152" s="137" t="s">
        <v>593</v>
      </c>
      <c r="F152" s="137" t="s">
        <v>146</v>
      </c>
      <c r="G152" s="135" t="s">
        <v>573</v>
      </c>
      <c r="H152" s="187">
        <v>6683000</v>
      </c>
      <c r="I152" s="138">
        <v>46131755</v>
      </c>
      <c r="J152" s="138">
        <v>35186830.77</v>
      </c>
      <c r="K152" s="138">
        <v>12115782.905</v>
      </c>
      <c r="L152" s="138">
        <v>766308.223</v>
      </c>
      <c r="M152" s="138">
        <v>579711.773</v>
      </c>
      <c r="N152" s="138">
        <v>200260.874</v>
      </c>
      <c r="O152" s="9" t="s">
        <v>1201</v>
      </c>
      <c r="P152" s="9" t="s">
        <v>1235</v>
      </c>
      <c r="Q152" s="9" t="s">
        <v>1344</v>
      </c>
      <c r="R152" s="9" t="s">
        <v>200</v>
      </c>
    </row>
    <row r="153" spans="1:18" ht="13.5" outlineLevel="2">
      <c r="A153" s="9" t="s">
        <v>588</v>
      </c>
      <c r="B153" s="136" t="s">
        <v>1060</v>
      </c>
      <c r="C153" s="136">
        <v>10016</v>
      </c>
      <c r="D153" s="136" t="s">
        <v>594</v>
      </c>
      <c r="E153" s="137" t="s">
        <v>371</v>
      </c>
      <c r="F153" s="137" t="s">
        <v>595</v>
      </c>
      <c r="G153" s="135" t="s">
        <v>573</v>
      </c>
      <c r="H153" s="187">
        <v>5000000</v>
      </c>
      <c r="I153" s="138">
        <v>268438419.691</v>
      </c>
      <c r="J153" s="138" t="s">
        <v>97</v>
      </c>
      <c r="K153" s="138">
        <v>283824357.29</v>
      </c>
      <c r="L153" s="138">
        <v>4459109.962</v>
      </c>
      <c r="M153" s="138" t="s">
        <v>97</v>
      </c>
      <c r="N153" s="138">
        <v>4691311.691</v>
      </c>
      <c r="O153" s="9" t="s">
        <v>1201</v>
      </c>
      <c r="P153" s="9" t="s">
        <v>1235</v>
      </c>
      <c r="Q153" s="9" t="s">
        <v>1344</v>
      </c>
      <c r="R153" s="9" t="s">
        <v>200</v>
      </c>
    </row>
    <row r="154" spans="1:18" ht="13.5" outlineLevel="2">
      <c r="A154" s="9" t="s">
        <v>588</v>
      </c>
      <c r="B154" s="136" t="s">
        <v>1060</v>
      </c>
      <c r="C154" s="136">
        <v>10030</v>
      </c>
      <c r="D154" s="136" t="s">
        <v>614</v>
      </c>
      <c r="E154" s="137" t="s">
        <v>615</v>
      </c>
      <c r="F154" s="137" t="s">
        <v>380</v>
      </c>
      <c r="G154" s="135" t="s">
        <v>573</v>
      </c>
      <c r="H154" s="187">
        <v>6000000</v>
      </c>
      <c r="I154" s="138">
        <v>322126103.63</v>
      </c>
      <c r="J154" s="138" t="s">
        <v>97</v>
      </c>
      <c r="K154" s="138">
        <v>340589228.748</v>
      </c>
      <c r="L154" s="138">
        <v>5350931.954</v>
      </c>
      <c r="M154" s="138" t="s">
        <v>97</v>
      </c>
      <c r="N154" s="138">
        <v>5629574.029</v>
      </c>
      <c r="O154" s="9" t="s">
        <v>616</v>
      </c>
      <c r="P154" s="9" t="s">
        <v>1235</v>
      </c>
      <c r="Q154" s="9" t="s">
        <v>1344</v>
      </c>
      <c r="R154" s="9" t="s">
        <v>200</v>
      </c>
    </row>
    <row r="155" spans="1:18" ht="13.5" outlineLevel="2">
      <c r="A155" s="9" t="s">
        <v>588</v>
      </c>
      <c r="B155" s="136" t="s">
        <v>1060</v>
      </c>
      <c r="C155" s="136" t="s">
        <v>600</v>
      </c>
      <c r="D155" s="136" t="s">
        <v>601</v>
      </c>
      <c r="E155" s="137" t="s">
        <v>602</v>
      </c>
      <c r="F155" s="137" t="s">
        <v>146</v>
      </c>
      <c r="G155" s="135" t="s">
        <v>573</v>
      </c>
      <c r="H155" s="187">
        <v>13200000</v>
      </c>
      <c r="I155" s="138">
        <v>455419039.864</v>
      </c>
      <c r="J155" s="138">
        <v>44002274.675</v>
      </c>
      <c r="K155" s="138">
        <v>435304880.569</v>
      </c>
      <c r="L155" s="138">
        <v>7565100.33</v>
      </c>
      <c r="M155" s="138">
        <v>725754.001</v>
      </c>
      <c r="N155" s="138">
        <v>7195121.993</v>
      </c>
      <c r="O155" s="9" t="s">
        <v>591</v>
      </c>
      <c r="P155" s="9" t="s">
        <v>1235</v>
      </c>
      <c r="Q155" s="9" t="s">
        <v>1344</v>
      </c>
      <c r="R155" s="9" t="s">
        <v>200</v>
      </c>
    </row>
    <row r="156" spans="1:18" ht="13.5" outlineLevel="2">
      <c r="A156" s="9" t="s">
        <v>570</v>
      </c>
      <c r="B156" s="136" t="s">
        <v>1062</v>
      </c>
      <c r="C156" s="136" t="s">
        <v>1297</v>
      </c>
      <c r="D156" s="136" t="s">
        <v>1298</v>
      </c>
      <c r="E156" s="137" t="s">
        <v>1299</v>
      </c>
      <c r="F156" s="137" t="s">
        <v>1300</v>
      </c>
      <c r="G156" s="9" t="s">
        <v>118</v>
      </c>
      <c r="H156" s="188">
        <v>80000000</v>
      </c>
      <c r="I156" s="138" t="s">
        <v>97</v>
      </c>
      <c r="J156" s="138" t="s">
        <v>97</v>
      </c>
      <c r="K156" s="138">
        <v>635337358.887</v>
      </c>
      <c r="L156" s="138" t="s">
        <v>97</v>
      </c>
      <c r="M156" s="138" t="s">
        <v>97</v>
      </c>
      <c r="N156" s="138">
        <v>10501443.949</v>
      </c>
      <c r="O156" s="9" t="s">
        <v>1301</v>
      </c>
      <c r="P156" s="9" t="s">
        <v>1235</v>
      </c>
      <c r="Q156" s="9" t="s">
        <v>1344</v>
      </c>
      <c r="R156" s="9" t="s">
        <v>200</v>
      </c>
    </row>
    <row r="157" spans="1:18" ht="13.5" outlineLevel="2">
      <c r="A157" s="9" t="s">
        <v>137</v>
      </c>
      <c r="B157" s="136" t="s">
        <v>1060</v>
      </c>
      <c r="C157" s="136">
        <v>10225</v>
      </c>
      <c r="D157" s="136" t="s">
        <v>677</v>
      </c>
      <c r="E157" s="137" t="s">
        <v>678</v>
      </c>
      <c r="F157" s="137" t="s">
        <v>146</v>
      </c>
      <c r="G157" s="135" t="s">
        <v>132</v>
      </c>
      <c r="H157" s="187">
        <v>2556459</v>
      </c>
      <c r="I157" s="138">
        <v>162337016.785</v>
      </c>
      <c r="J157" s="138">
        <v>88021712.302</v>
      </c>
      <c r="K157" s="138">
        <v>84946487.285</v>
      </c>
      <c r="L157" s="138">
        <v>2696628.186</v>
      </c>
      <c r="M157" s="138">
        <v>1435370.593</v>
      </c>
      <c r="N157" s="138">
        <v>1404074.17</v>
      </c>
      <c r="O157" s="9" t="s">
        <v>1201</v>
      </c>
      <c r="P157" s="9" t="s">
        <v>1235</v>
      </c>
      <c r="Q157" s="9" t="s">
        <v>1344</v>
      </c>
      <c r="R157" s="9" t="s">
        <v>200</v>
      </c>
    </row>
    <row r="158" spans="1:18" ht="13.5" outlineLevel="2">
      <c r="A158" s="9" t="s">
        <v>137</v>
      </c>
      <c r="B158" s="136" t="s">
        <v>1060</v>
      </c>
      <c r="C158" s="136" t="s">
        <v>667</v>
      </c>
      <c r="D158" s="136" t="s">
        <v>668</v>
      </c>
      <c r="E158" s="137" t="s">
        <v>669</v>
      </c>
      <c r="F158" s="137" t="s">
        <v>929</v>
      </c>
      <c r="G158" s="135" t="s">
        <v>132</v>
      </c>
      <c r="H158" s="187">
        <v>1022000</v>
      </c>
      <c r="I158" s="138">
        <v>64685567.487</v>
      </c>
      <c r="J158" s="138">
        <v>22644711.885</v>
      </c>
      <c r="K158" s="138">
        <v>45875495.415</v>
      </c>
      <c r="L158" s="138">
        <v>1074511.088</v>
      </c>
      <c r="M158" s="138">
        <v>373652.532</v>
      </c>
      <c r="N158" s="138">
        <v>758272.651</v>
      </c>
      <c r="O158" s="9" t="s">
        <v>1216</v>
      </c>
      <c r="P158" s="9" t="s">
        <v>1235</v>
      </c>
      <c r="Q158" s="9" t="s">
        <v>1344</v>
      </c>
      <c r="R158" s="9" t="s">
        <v>200</v>
      </c>
    </row>
    <row r="159" spans="1:18" ht="13.5" outlineLevel="2">
      <c r="A159" s="9" t="s">
        <v>355</v>
      </c>
      <c r="B159" s="136" t="s">
        <v>1060</v>
      </c>
      <c r="C159" s="136" t="s">
        <v>731</v>
      </c>
      <c r="D159" s="136" t="s">
        <v>732</v>
      </c>
      <c r="E159" s="137" t="s">
        <v>733</v>
      </c>
      <c r="F159" s="137" t="s">
        <v>734</v>
      </c>
      <c r="G159" s="135" t="s">
        <v>98</v>
      </c>
      <c r="H159" s="187">
        <v>495000</v>
      </c>
      <c r="I159" s="138">
        <v>10065440.602</v>
      </c>
      <c r="J159" s="138" t="s">
        <v>97</v>
      </c>
      <c r="K159" s="138">
        <v>10115600.605</v>
      </c>
      <c r="L159" s="138">
        <v>167200.01</v>
      </c>
      <c r="M159" s="138" t="s">
        <v>97</v>
      </c>
      <c r="N159" s="138">
        <v>167200.01</v>
      </c>
      <c r="O159" s="9" t="s">
        <v>735</v>
      </c>
      <c r="P159" s="9" t="s">
        <v>1235</v>
      </c>
      <c r="Q159" s="9" t="s">
        <v>1344</v>
      </c>
      <c r="R159" s="9" t="s">
        <v>200</v>
      </c>
    </row>
    <row r="160" spans="1:18" ht="13.5" outlineLevel="2">
      <c r="A160" s="9" t="s">
        <v>355</v>
      </c>
      <c r="B160" s="136" t="s">
        <v>1060</v>
      </c>
      <c r="C160" s="136" t="s">
        <v>739</v>
      </c>
      <c r="D160" s="136" t="s">
        <v>740</v>
      </c>
      <c r="E160" s="137" t="s">
        <v>741</v>
      </c>
      <c r="F160" s="137" t="s">
        <v>196</v>
      </c>
      <c r="G160" s="135" t="s">
        <v>98</v>
      </c>
      <c r="H160" s="187">
        <v>454000</v>
      </c>
      <c r="I160" s="138">
        <v>26719228.2</v>
      </c>
      <c r="J160" s="138">
        <v>606253.88</v>
      </c>
      <c r="K160" s="138">
        <v>26247925</v>
      </c>
      <c r="L160" s="138">
        <v>443841</v>
      </c>
      <c r="M160" s="138">
        <v>9991</v>
      </c>
      <c r="N160" s="138">
        <v>433850</v>
      </c>
      <c r="O160" s="9" t="s">
        <v>591</v>
      </c>
      <c r="P160" s="9" t="s">
        <v>1235</v>
      </c>
      <c r="Q160" s="9" t="s">
        <v>1344</v>
      </c>
      <c r="R160" s="9" t="s">
        <v>200</v>
      </c>
    </row>
    <row r="161" spans="1:18" ht="13.5" outlineLevel="2">
      <c r="A161" s="9" t="s">
        <v>355</v>
      </c>
      <c r="B161" s="136" t="s">
        <v>1060</v>
      </c>
      <c r="C161" s="136" t="s">
        <v>1176</v>
      </c>
      <c r="D161" s="136" t="s">
        <v>1177</v>
      </c>
      <c r="E161" s="137" t="s">
        <v>1178</v>
      </c>
      <c r="F161" s="137" t="s">
        <v>1179</v>
      </c>
      <c r="G161" s="135" t="s">
        <v>98</v>
      </c>
      <c r="H161" s="187">
        <v>500000</v>
      </c>
      <c r="I161" s="138">
        <v>424530.4</v>
      </c>
      <c r="J161" s="138" t="s">
        <v>97</v>
      </c>
      <c r="K161" s="138">
        <v>426646</v>
      </c>
      <c r="L161" s="138">
        <v>7052</v>
      </c>
      <c r="M161" s="138" t="s">
        <v>97</v>
      </c>
      <c r="N161" s="138">
        <v>7052</v>
      </c>
      <c r="O161" s="9" t="s">
        <v>1180</v>
      </c>
      <c r="P161" s="9" t="s">
        <v>1235</v>
      </c>
      <c r="Q161" s="9" t="s">
        <v>1344</v>
      </c>
      <c r="R161" s="9" t="s">
        <v>200</v>
      </c>
    </row>
    <row r="162" spans="1:18" ht="13.5" outlineLevel="2">
      <c r="A162" s="9" t="s">
        <v>355</v>
      </c>
      <c r="B162" s="136" t="s">
        <v>1062</v>
      </c>
      <c r="C162" s="136" t="s">
        <v>356</v>
      </c>
      <c r="D162" s="136" t="s">
        <v>357</v>
      </c>
      <c r="E162" s="137" t="s">
        <v>358</v>
      </c>
      <c r="F162" s="137" t="s">
        <v>251</v>
      </c>
      <c r="G162" s="9" t="s">
        <v>98</v>
      </c>
      <c r="H162" s="188">
        <v>24400000</v>
      </c>
      <c r="I162" s="138">
        <v>1461535600</v>
      </c>
      <c r="J162" s="138" t="s">
        <v>97</v>
      </c>
      <c r="K162" s="138">
        <v>1468819000</v>
      </c>
      <c r="L162" s="138">
        <v>24278000</v>
      </c>
      <c r="M162" s="138" t="s">
        <v>97</v>
      </c>
      <c r="N162" s="138">
        <v>24278000</v>
      </c>
      <c r="O162" s="9" t="s">
        <v>1217</v>
      </c>
      <c r="P162" s="9" t="s">
        <v>1235</v>
      </c>
      <c r="Q162" s="9" t="s">
        <v>1344</v>
      </c>
      <c r="R162" s="9" t="s">
        <v>200</v>
      </c>
    </row>
    <row r="163" spans="1:18" ht="13.5" outlineLevel="2">
      <c r="A163" s="9" t="s">
        <v>370</v>
      </c>
      <c r="B163" s="136" t="s">
        <v>1060</v>
      </c>
      <c r="C163" s="136" t="s">
        <v>743</v>
      </c>
      <c r="D163" s="136" t="s">
        <v>744</v>
      </c>
      <c r="E163" s="137" t="s">
        <v>745</v>
      </c>
      <c r="F163" s="137" t="s">
        <v>1223</v>
      </c>
      <c r="G163" s="135" t="s">
        <v>98</v>
      </c>
      <c r="H163" s="187">
        <v>340000</v>
      </c>
      <c r="I163" s="138">
        <v>13334466.152</v>
      </c>
      <c r="J163" s="138">
        <v>53075.161</v>
      </c>
      <c r="K163" s="138">
        <v>13347925.03</v>
      </c>
      <c r="L163" s="138">
        <v>221502.76</v>
      </c>
      <c r="M163" s="138">
        <v>875.9</v>
      </c>
      <c r="N163" s="138">
        <v>220626.86</v>
      </c>
      <c r="O163" s="9" t="s">
        <v>1224</v>
      </c>
      <c r="P163" s="9" t="s">
        <v>1235</v>
      </c>
      <c r="Q163" s="9" t="s">
        <v>1344</v>
      </c>
      <c r="R163" s="9" t="s">
        <v>200</v>
      </c>
    </row>
    <row r="164" spans="1:18" ht="13.5" outlineLevel="2">
      <c r="A164" s="9" t="s">
        <v>370</v>
      </c>
      <c r="B164" s="136" t="s">
        <v>1060</v>
      </c>
      <c r="C164" s="136" t="s">
        <v>746</v>
      </c>
      <c r="D164" s="136" t="s">
        <v>747</v>
      </c>
      <c r="E164" s="137" t="s">
        <v>748</v>
      </c>
      <c r="F164" s="137" t="s">
        <v>116</v>
      </c>
      <c r="G164" s="135" t="s">
        <v>98</v>
      </c>
      <c r="H164" s="187">
        <v>450000</v>
      </c>
      <c r="I164" s="138">
        <v>26914284.628</v>
      </c>
      <c r="J164" s="138" t="s">
        <v>97</v>
      </c>
      <c r="K164" s="138">
        <v>27048408.97</v>
      </c>
      <c r="L164" s="138">
        <v>447081.14</v>
      </c>
      <c r="M164" s="138" t="s">
        <v>97</v>
      </c>
      <c r="N164" s="138">
        <v>447081.14</v>
      </c>
      <c r="O164" s="9" t="s">
        <v>391</v>
      </c>
      <c r="P164" s="9" t="s">
        <v>1235</v>
      </c>
      <c r="Q164" s="9" t="s">
        <v>1344</v>
      </c>
      <c r="R164" s="9" t="s">
        <v>200</v>
      </c>
    </row>
    <row r="165" spans="1:18" ht="13.5" outlineLevel="2">
      <c r="A165" s="9" t="s">
        <v>370</v>
      </c>
      <c r="B165" s="136" t="s">
        <v>1062</v>
      </c>
      <c r="C165" s="136" t="s">
        <v>395</v>
      </c>
      <c r="D165" s="136" t="s">
        <v>396</v>
      </c>
      <c r="E165" s="137" t="s">
        <v>397</v>
      </c>
      <c r="F165" s="137" t="s">
        <v>146</v>
      </c>
      <c r="G165" s="9" t="s">
        <v>157</v>
      </c>
      <c r="H165" s="188">
        <v>21300000</v>
      </c>
      <c r="I165" s="138">
        <v>774307821.614</v>
      </c>
      <c r="J165" s="138">
        <v>195697961.588</v>
      </c>
      <c r="K165" s="138">
        <v>608563001.923</v>
      </c>
      <c r="L165" s="138">
        <v>12862256.173</v>
      </c>
      <c r="M165" s="138">
        <v>3229356.34</v>
      </c>
      <c r="N165" s="138">
        <v>10058892.594</v>
      </c>
      <c r="O165" s="9" t="s">
        <v>213</v>
      </c>
      <c r="P165" s="9" t="s">
        <v>1235</v>
      </c>
      <c r="Q165" s="9" t="s">
        <v>1344</v>
      </c>
      <c r="R165" s="9" t="s">
        <v>200</v>
      </c>
    </row>
    <row r="166" spans="1:18" ht="13.5" outlineLevel="2">
      <c r="A166" s="9" t="s">
        <v>370</v>
      </c>
      <c r="B166" s="136" t="s">
        <v>1062</v>
      </c>
      <c r="C166" s="136" t="s">
        <v>420</v>
      </c>
      <c r="D166" s="136" t="s">
        <v>421</v>
      </c>
      <c r="E166" s="137" t="s">
        <v>422</v>
      </c>
      <c r="F166" s="137" t="s">
        <v>423</v>
      </c>
      <c r="G166" s="9" t="s">
        <v>157</v>
      </c>
      <c r="H166" s="188">
        <v>36900000</v>
      </c>
      <c r="I166" s="138">
        <v>2235115865.008</v>
      </c>
      <c r="J166" s="138">
        <v>480555751.372</v>
      </c>
      <c r="K166" s="138">
        <v>1856049319.968</v>
      </c>
      <c r="L166" s="138">
        <v>37128170.515</v>
      </c>
      <c r="M166" s="138">
        <v>7916081.199</v>
      </c>
      <c r="N166" s="138">
        <v>30678501.156</v>
      </c>
      <c r="O166" s="9" t="s">
        <v>213</v>
      </c>
      <c r="P166" s="9" t="s">
        <v>1235</v>
      </c>
      <c r="Q166" s="9" t="s">
        <v>1344</v>
      </c>
      <c r="R166" s="9" t="s">
        <v>200</v>
      </c>
    </row>
    <row r="167" spans="1:18" ht="13.5" outlineLevel="2">
      <c r="A167" s="9" t="s">
        <v>370</v>
      </c>
      <c r="B167" s="136" t="s">
        <v>1062</v>
      </c>
      <c r="C167" s="136" t="s">
        <v>430</v>
      </c>
      <c r="D167" s="136" t="s">
        <v>431</v>
      </c>
      <c r="E167" s="137" t="s">
        <v>358</v>
      </c>
      <c r="F167" s="137" t="s">
        <v>251</v>
      </c>
      <c r="G167" s="9" t="s">
        <v>157</v>
      </c>
      <c r="H167" s="188">
        <v>53500000</v>
      </c>
      <c r="I167" s="138">
        <v>4195852460.655</v>
      </c>
      <c r="J167" s="138">
        <v>205978479.286</v>
      </c>
      <c r="K167" s="138">
        <v>4133258092.129</v>
      </c>
      <c r="L167" s="138">
        <v>69698545.858</v>
      </c>
      <c r="M167" s="138">
        <v>3400029.726</v>
      </c>
      <c r="N167" s="138">
        <v>68318315.572</v>
      </c>
      <c r="O167" s="9" t="s">
        <v>1217</v>
      </c>
      <c r="P167" s="9" t="s">
        <v>1235</v>
      </c>
      <c r="Q167" s="9" t="s">
        <v>1344</v>
      </c>
      <c r="R167" s="9" t="s">
        <v>200</v>
      </c>
    </row>
    <row r="168" spans="1:18" ht="13.5" outlineLevel="2">
      <c r="A168" s="9" t="s">
        <v>370</v>
      </c>
      <c r="B168" s="136" t="s">
        <v>1062</v>
      </c>
      <c r="C168" s="136" t="s">
        <v>432</v>
      </c>
      <c r="D168" s="136" t="s">
        <v>433</v>
      </c>
      <c r="E168" s="137" t="s">
        <v>434</v>
      </c>
      <c r="F168" s="137" t="s">
        <v>282</v>
      </c>
      <c r="G168" s="9" t="s">
        <v>157</v>
      </c>
      <c r="H168" s="188">
        <v>56600000</v>
      </c>
      <c r="I168" s="138">
        <v>4389833784.236</v>
      </c>
      <c r="J168" s="138">
        <v>582704688.132</v>
      </c>
      <c r="K168" s="138">
        <v>3952353119.304</v>
      </c>
      <c r="L168" s="138">
        <v>72920826.981</v>
      </c>
      <c r="M168" s="138">
        <v>9602062.976</v>
      </c>
      <c r="N168" s="138">
        <v>65328150.732</v>
      </c>
      <c r="O168" s="9" t="s">
        <v>213</v>
      </c>
      <c r="P168" s="9" t="s">
        <v>1235</v>
      </c>
      <c r="Q168" s="9" t="s">
        <v>1344</v>
      </c>
      <c r="R168" s="9" t="s">
        <v>200</v>
      </c>
    </row>
    <row r="169" spans="1:18" ht="13.5" outlineLevel="2">
      <c r="A169" s="9" t="s">
        <v>370</v>
      </c>
      <c r="B169" s="136" t="s">
        <v>1062</v>
      </c>
      <c r="C169" s="136" t="s">
        <v>1240</v>
      </c>
      <c r="D169" s="136" t="s">
        <v>1241</v>
      </c>
      <c r="E169" s="137" t="s">
        <v>1170</v>
      </c>
      <c r="F169" s="137" t="s">
        <v>490</v>
      </c>
      <c r="G169" s="9" t="s">
        <v>157</v>
      </c>
      <c r="H169" s="188">
        <v>30350000</v>
      </c>
      <c r="I169" s="138" t="s">
        <v>97</v>
      </c>
      <c r="J169" s="138">
        <v>60645000.19</v>
      </c>
      <c r="K169" s="138">
        <v>2719064613.378</v>
      </c>
      <c r="L169" s="138" t="s">
        <v>97</v>
      </c>
      <c r="M169" s="138">
        <v>1000000</v>
      </c>
      <c r="N169" s="138">
        <v>44943216.75</v>
      </c>
      <c r="O169" s="9" t="s">
        <v>175</v>
      </c>
      <c r="P169" s="9" t="s">
        <v>1235</v>
      </c>
      <c r="Q169" s="9" t="s">
        <v>1344</v>
      </c>
      <c r="R169" s="9" t="s">
        <v>200</v>
      </c>
    </row>
    <row r="170" spans="1:18" ht="13.5" outlineLevel="2">
      <c r="A170" s="9" t="s">
        <v>471</v>
      </c>
      <c r="B170" s="136" t="s">
        <v>1062</v>
      </c>
      <c r="C170" s="136" t="s">
        <v>491</v>
      </c>
      <c r="D170" s="136" t="s">
        <v>492</v>
      </c>
      <c r="E170" s="137" t="s">
        <v>493</v>
      </c>
      <c r="F170" s="137" t="s">
        <v>299</v>
      </c>
      <c r="G170" s="9" t="s">
        <v>157</v>
      </c>
      <c r="H170" s="188">
        <v>18300000</v>
      </c>
      <c r="I170" s="138">
        <v>1619407150.75</v>
      </c>
      <c r="J170" s="138">
        <v>158204440</v>
      </c>
      <c r="K170" s="138">
        <v>1517820735.034</v>
      </c>
      <c r="L170" s="138">
        <v>26900451.009</v>
      </c>
      <c r="M170" s="138">
        <v>2600000</v>
      </c>
      <c r="N170" s="138">
        <v>25087946.034</v>
      </c>
      <c r="O170" s="9" t="s">
        <v>213</v>
      </c>
      <c r="P170" s="9" t="s">
        <v>1235</v>
      </c>
      <c r="Q170" s="9" t="s">
        <v>1344</v>
      </c>
      <c r="R170" s="9" t="s">
        <v>200</v>
      </c>
    </row>
    <row r="171" spans="1:18" ht="13.5" outlineLevel="2">
      <c r="A171" s="9" t="s">
        <v>515</v>
      </c>
      <c r="B171" s="136" t="s">
        <v>1060</v>
      </c>
      <c r="C171" s="136">
        <v>10466</v>
      </c>
      <c r="D171" s="136" t="s">
        <v>884</v>
      </c>
      <c r="E171" s="137" t="s">
        <v>885</v>
      </c>
      <c r="F171" s="137" t="s">
        <v>304</v>
      </c>
      <c r="G171" s="135" t="s">
        <v>211</v>
      </c>
      <c r="H171" s="187">
        <v>890000000</v>
      </c>
      <c r="I171" s="138">
        <v>460886021.505</v>
      </c>
      <c r="J171" s="138">
        <v>356067831.626</v>
      </c>
      <c r="K171" s="138">
        <v>103731221.424</v>
      </c>
      <c r="L171" s="138">
        <v>7655913.978</v>
      </c>
      <c r="M171" s="138">
        <v>5853490.574</v>
      </c>
      <c r="N171" s="138">
        <v>1714565.643</v>
      </c>
      <c r="O171" s="9" t="s">
        <v>1203</v>
      </c>
      <c r="P171" s="9" t="s">
        <v>1235</v>
      </c>
      <c r="Q171" s="9" t="s">
        <v>1344</v>
      </c>
      <c r="R171" s="9" t="s">
        <v>200</v>
      </c>
    </row>
    <row r="172" spans="1:18" ht="13.5" outlineLevel="2">
      <c r="A172" s="9" t="s">
        <v>887</v>
      </c>
      <c r="B172" s="136" t="s">
        <v>1060</v>
      </c>
      <c r="C172" s="136">
        <v>10610</v>
      </c>
      <c r="D172" s="136" t="s">
        <v>888</v>
      </c>
      <c r="E172" s="137" t="s">
        <v>889</v>
      </c>
      <c r="F172" s="137" t="s">
        <v>116</v>
      </c>
      <c r="G172" s="135" t="s">
        <v>132</v>
      </c>
      <c r="H172" s="187">
        <v>500000</v>
      </c>
      <c r="I172" s="138">
        <v>37822154.98</v>
      </c>
      <c r="J172" s="138" t="s">
        <v>97</v>
      </c>
      <c r="K172" s="138">
        <v>40660537.516</v>
      </c>
      <c r="L172" s="138">
        <v>628275</v>
      </c>
      <c r="M172" s="138" t="s">
        <v>97</v>
      </c>
      <c r="N172" s="138">
        <v>672075</v>
      </c>
      <c r="O172" s="9" t="s">
        <v>69</v>
      </c>
      <c r="P172" s="9" t="s">
        <v>1235</v>
      </c>
      <c r="Q172" s="9" t="s">
        <v>1344</v>
      </c>
      <c r="R172" s="9" t="s">
        <v>200</v>
      </c>
    </row>
    <row r="173" spans="1:18" ht="13.5" outlineLevel="2">
      <c r="A173" s="9" t="s">
        <v>890</v>
      </c>
      <c r="B173" s="136" t="s">
        <v>1060</v>
      </c>
      <c r="C173" s="136">
        <v>13520000001</v>
      </c>
      <c r="D173" s="136" t="s">
        <v>70</v>
      </c>
      <c r="E173" s="137" t="s">
        <v>71</v>
      </c>
      <c r="F173" s="137" t="s">
        <v>72</v>
      </c>
      <c r="G173" s="135" t="s">
        <v>575</v>
      </c>
      <c r="H173" s="187">
        <v>6000000</v>
      </c>
      <c r="I173" s="138">
        <v>1735662.704</v>
      </c>
      <c r="J173" s="138" t="s">
        <v>97</v>
      </c>
      <c r="K173" s="138">
        <v>1837495.187</v>
      </c>
      <c r="L173" s="138">
        <v>28831.606</v>
      </c>
      <c r="M173" s="138" t="s">
        <v>97</v>
      </c>
      <c r="N173" s="138">
        <v>30371.821</v>
      </c>
      <c r="O173" s="9" t="s">
        <v>1143</v>
      </c>
      <c r="P173" s="9" t="s">
        <v>1235</v>
      </c>
      <c r="Q173" s="9" t="s">
        <v>1344</v>
      </c>
      <c r="R173" s="9" t="s">
        <v>200</v>
      </c>
    </row>
    <row r="174" spans="1:18" ht="13.5" outlineLevel="2">
      <c r="A174" s="9" t="s">
        <v>890</v>
      </c>
      <c r="B174" s="136" t="s">
        <v>1060</v>
      </c>
      <c r="C174" s="136" t="s">
        <v>897</v>
      </c>
      <c r="D174" s="136" t="s">
        <v>898</v>
      </c>
      <c r="E174" s="137" t="s">
        <v>899</v>
      </c>
      <c r="F174" s="137" t="s">
        <v>146</v>
      </c>
      <c r="G174" s="135" t="s">
        <v>575</v>
      </c>
      <c r="H174" s="187">
        <v>15000000</v>
      </c>
      <c r="I174" s="138">
        <v>66969677.706</v>
      </c>
      <c r="J174" s="138">
        <v>49037559.316</v>
      </c>
      <c r="K174" s="138">
        <v>21269649.942</v>
      </c>
      <c r="L174" s="138">
        <v>1112453.118</v>
      </c>
      <c r="M174" s="138">
        <v>806593.749</v>
      </c>
      <c r="N174" s="138">
        <v>351564.462</v>
      </c>
      <c r="O174" s="9" t="s">
        <v>1201</v>
      </c>
      <c r="P174" s="9" t="s">
        <v>1235</v>
      </c>
      <c r="Q174" s="9" t="s">
        <v>1344</v>
      </c>
      <c r="R174" s="9" t="s">
        <v>200</v>
      </c>
    </row>
    <row r="175" spans="1:18" ht="13.5" outlineLevel="2">
      <c r="A175" s="9" t="s">
        <v>910</v>
      </c>
      <c r="B175" s="136" t="s">
        <v>1060</v>
      </c>
      <c r="C175" s="136" t="s">
        <v>916</v>
      </c>
      <c r="D175" s="136" t="s">
        <v>917</v>
      </c>
      <c r="E175" s="137" t="s">
        <v>918</v>
      </c>
      <c r="F175" s="137" t="s">
        <v>919</v>
      </c>
      <c r="G175" s="135" t="s">
        <v>574</v>
      </c>
      <c r="H175" s="187">
        <v>6180000</v>
      </c>
      <c r="I175" s="138">
        <v>126645114.596</v>
      </c>
      <c r="J175" s="138">
        <v>37608371.346</v>
      </c>
      <c r="K175" s="138">
        <v>91354187.853</v>
      </c>
      <c r="L175" s="138">
        <v>2103739.445</v>
      </c>
      <c r="M175" s="138">
        <v>619969.828</v>
      </c>
      <c r="N175" s="138">
        <v>1509986.576</v>
      </c>
      <c r="O175" s="9" t="s">
        <v>213</v>
      </c>
      <c r="P175" s="9" t="s">
        <v>1235</v>
      </c>
      <c r="Q175" s="9" t="s">
        <v>1344</v>
      </c>
      <c r="R175" s="9" t="s">
        <v>200</v>
      </c>
    </row>
    <row r="176" spans="1:18" ht="13.5" outlineLevel="2">
      <c r="A176" s="9" t="s">
        <v>935</v>
      </c>
      <c r="B176" s="136" t="s">
        <v>1060</v>
      </c>
      <c r="C176" s="136" t="s">
        <v>951</v>
      </c>
      <c r="D176" s="136" t="s">
        <v>952</v>
      </c>
      <c r="E176" s="137" t="s">
        <v>953</v>
      </c>
      <c r="F176" s="137" t="s">
        <v>954</v>
      </c>
      <c r="G176" s="135" t="s">
        <v>576</v>
      </c>
      <c r="H176" s="187">
        <v>5785013</v>
      </c>
      <c r="I176" s="138">
        <v>330315341.69</v>
      </c>
      <c r="J176" s="138">
        <v>52798082.684</v>
      </c>
      <c r="K176" s="138">
        <v>310258941.596</v>
      </c>
      <c r="L176" s="138">
        <v>5486965.809</v>
      </c>
      <c r="M176" s="138">
        <v>870608.998</v>
      </c>
      <c r="N176" s="138">
        <v>5128246.969</v>
      </c>
      <c r="O176" s="9" t="s">
        <v>1145</v>
      </c>
      <c r="P176" s="9" t="s">
        <v>1235</v>
      </c>
      <c r="Q176" s="9" t="s">
        <v>1344</v>
      </c>
      <c r="R176" s="9" t="s">
        <v>200</v>
      </c>
    </row>
    <row r="177" spans="1:18" ht="27" outlineLevel="2">
      <c r="A177" s="9" t="s">
        <v>935</v>
      </c>
      <c r="B177" s="136" t="s">
        <v>1060</v>
      </c>
      <c r="C177" s="136" t="s">
        <v>958</v>
      </c>
      <c r="D177" s="136" t="s">
        <v>959</v>
      </c>
      <c r="E177" s="137" t="s">
        <v>960</v>
      </c>
      <c r="F177" s="137" t="s">
        <v>235</v>
      </c>
      <c r="G177" s="135" t="s">
        <v>576</v>
      </c>
      <c r="H177" s="187">
        <v>1543801</v>
      </c>
      <c r="I177" s="138">
        <v>38802348.799</v>
      </c>
      <c r="J177" s="138" t="s">
        <v>97</v>
      </c>
      <c r="K177" s="138">
        <v>42733550.289</v>
      </c>
      <c r="L177" s="138">
        <v>644557.289</v>
      </c>
      <c r="M177" s="138" t="s">
        <v>97</v>
      </c>
      <c r="N177" s="138">
        <v>706339.674</v>
      </c>
      <c r="O177" s="9" t="s">
        <v>213</v>
      </c>
      <c r="P177" s="9" t="s">
        <v>1235</v>
      </c>
      <c r="Q177" s="9" t="s">
        <v>1344</v>
      </c>
      <c r="R177" s="9" t="s">
        <v>200</v>
      </c>
    </row>
    <row r="178" spans="1:18" ht="13.5" outlineLevel="2">
      <c r="A178" s="9" t="s">
        <v>935</v>
      </c>
      <c r="B178" s="136" t="s">
        <v>1060</v>
      </c>
      <c r="C178" s="136" t="s">
        <v>968</v>
      </c>
      <c r="D178" s="136" t="s">
        <v>969</v>
      </c>
      <c r="E178" s="137" t="s">
        <v>358</v>
      </c>
      <c r="F178" s="137" t="s">
        <v>251</v>
      </c>
      <c r="G178" s="135" t="s">
        <v>576</v>
      </c>
      <c r="H178" s="187">
        <v>12400000</v>
      </c>
      <c r="I178" s="138">
        <v>1099393047.336</v>
      </c>
      <c r="J178" s="138">
        <v>36968219.44</v>
      </c>
      <c r="K178" s="138">
        <v>1171689705.664</v>
      </c>
      <c r="L178" s="138">
        <v>18262342.979</v>
      </c>
      <c r="M178" s="138">
        <v>613420.56</v>
      </c>
      <c r="N178" s="138">
        <v>19366771.994</v>
      </c>
      <c r="O178" s="9" t="s">
        <v>1217</v>
      </c>
      <c r="P178" s="9" t="s">
        <v>1235</v>
      </c>
      <c r="Q178" s="9" t="s">
        <v>1344</v>
      </c>
      <c r="R178" s="9" t="s">
        <v>200</v>
      </c>
    </row>
    <row r="179" spans="1:18" ht="13.5" outlineLevel="2">
      <c r="A179" s="9" t="s">
        <v>763</v>
      </c>
      <c r="B179" s="136" t="s">
        <v>1060</v>
      </c>
      <c r="C179" s="136">
        <v>11000</v>
      </c>
      <c r="D179" s="136" t="s">
        <v>764</v>
      </c>
      <c r="E179" s="137" t="s">
        <v>765</v>
      </c>
      <c r="F179" s="137" t="s">
        <v>126</v>
      </c>
      <c r="G179" s="135" t="s">
        <v>98</v>
      </c>
      <c r="H179" s="187">
        <v>1691150</v>
      </c>
      <c r="I179" s="138">
        <v>53623029.6</v>
      </c>
      <c r="J179" s="138" t="s">
        <v>97</v>
      </c>
      <c r="K179" s="138">
        <v>53890254</v>
      </c>
      <c r="L179" s="138">
        <v>890748</v>
      </c>
      <c r="M179" s="138" t="s">
        <v>97</v>
      </c>
      <c r="N179" s="138">
        <v>890748</v>
      </c>
      <c r="O179" s="9" t="s">
        <v>69</v>
      </c>
      <c r="P179" s="9" t="s">
        <v>1235</v>
      </c>
      <c r="Q179" s="9" t="s">
        <v>1344</v>
      </c>
      <c r="R179" s="9" t="s">
        <v>200</v>
      </c>
    </row>
    <row r="180" spans="1:18" ht="13.5" outlineLevel="2">
      <c r="A180" s="9" t="s">
        <v>763</v>
      </c>
      <c r="B180" s="136" t="s">
        <v>1060</v>
      </c>
      <c r="C180" s="136">
        <v>11008</v>
      </c>
      <c r="D180" s="136" t="s">
        <v>774</v>
      </c>
      <c r="E180" s="137" t="s">
        <v>775</v>
      </c>
      <c r="F180" s="137" t="s">
        <v>130</v>
      </c>
      <c r="G180" s="135" t="s">
        <v>98</v>
      </c>
      <c r="H180" s="187">
        <v>537150</v>
      </c>
      <c r="I180" s="138">
        <v>3101805</v>
      </c>
      <c r="J180" s="138">
        <v>2553606.51</v>
      </c>
      <c r="K180" s="138">
        <v>583341</v>
      </c>
      <c r="L180" s="138">
        <v>51525</v>
      </c>
      <c r="M180" s="138">
        <v>41883</v>
      </c>
      <c r="N180" s="138">
        <v>9642</v>
      </c>
      <c r="O180" s="9" t="s">
        <v>1218</v>
      </c>
      <c r="P180" s="9" t="s">
        <v>1235</v>
      </c>
      <c r="Q180" s="9" t="s">
        <v>1344</v>
      </c>
      <c r="R180" s="9" t="s">
        <v>200</v>
      </c>
    </row>
    <row r="181" spans="1:18" ht="13.5" outlineLevel="2">
      <c r="A181" s="9" t="s">
        <v>763</v>
      </c>
      <c r="B181" s="136" t="s">
        <v>1060</v>
      </c>
      <c r="C181" s="136">
        <v>11103</v>
      </c>
      <c r="D181" s="136" t="s">
        <v>780</v>
      </c>
      <c r="E181" s="137" t="s">
        <v>781</v>
      </c>
      <c r="F181" s="137" t="s">
        <v>116</v>
      </c>
      <c r="G181" s="135" t="s">
        <v>98</v>
      </c>
      <c r="H181" s="187">
        <v>4388852</v>
      </c>
      <c r="I181" s="138">
        <v>54535902.4</v>
      </c>
      <c r="J181" s="138" t="s">
        <v>97</v>
      </c>
      <c r="K181" s="138">
        <v>54807676</v>
      </c>
      <c r="L181" s="138">
        <v>905912</v>
      </c>
      <c r="M181" s="138" t="s">
        <v>97</v>
      </c>
      <c r="N181" s="138">
        <v>905912</v>
      </c>
      <c r="O181" s="9" t="s">
        <v>167</v>
      </c>
      <c r="P181" s="9" t="s">
        <v>1235</v>
      </c>
      <c r="Q181" s="9" t="s">
        <v>1344</v>
      </c>
      <c r="R181" s="9" t="s">
        <v>200</v>
      </c>
    </row>
    <row r="182" spans="1:18" ht="13.5" outlineLevel="2">
      <c r="A182" s="9" t="s">
        <v>763</v>
      </c>
      <c r="B182" s="136" t="s">
        <v>1060</v>
      </c>
      <c r="C182" s="136">
        <v>11104</v>
      </c>
      <c r="D182" s="136" t="s">
        <v>782</v>
      </c>
      <c r="E182" s="137" t="s">
        <v>783</v>
      </c>
      <c r="F182" s="137" t="s">
        <v>380</v>
      </c>
      <c r="G182" s="135" t="s">
        <v>98</v>
      </c>
      <c r="H182" s="187">
        <v>1248286</v>
      </c>
      <c r="I182" s="138">
        <v>1155418.6</v>
      </c>
      <c r="J182" s="138" t="s">
        <v>97</v>
      </c>
      <c r="K182" s="138">
        <v>1161176.5</v>
      </c>
      <c r="L182" s="138">
        <v>19193</v>
      </c>
      <c r="M182" s="138" t="s">
        <v>97</v>
      </c>
      <c r="N182" s="138">
        <v>19193</v>
      </c>
      <c r="O182" s="9" t="s">
        <v>69</v>
      </c>
      <c r="P182" s="9" t="s">
        <v>1235</v>
      </c>
      <c r="Q182" s="9" t="s">
        <v>1344</v>
      </c>
      <c r="R182" s="9" t="s">
        <v>200</v>
      </c>
    </row>
    <row r="183" spans="1:18" ht="13.5" outlineLevel="2">
      <c r="A183" s="9" t="s">
        <v>763</v>
      </c>
      <c r="B183" s="136" t="s">
        <v>1060</v>
      </c>
      <c r="C183" s="136">
        <v>11114</v>
      </c>
      <c r="D183" s="136" t="s">
        <v>795</v>
      </c>
      <c r="E183" s="137" t="s">
        <v>796</v>
      </c>
      <c r="F183" s="137" t="s">
        <v>146</v>
      </c>
      <c r="G183" s="135" t="s">
        <v>98</v>
      </c>
      <c r="H183" s="187">
        <v>6994164</v>
      </c>
      <c r="I183" s="138">
        <v>152542044.2</v>
      </c>
      <c r="J183" s="138">
        <v>3135687.1</v>
      </c>
      <c r="K183" s="138">
        <v>150190705.5</v>
      </c>
      <c r="L183" s="138">
        <v>2533921</v>
      </c>
      <c r="M183" s="138">
        <v>51430</v>
      </c>
      <c r="N183" s="138">
        <v>2482491</v>
      </c>
      <c r="O183" s="9" t="s">
        <v>81</v>
      </c>
      <c r="P183" s="9" t="s">
        <v>1235</v>
      </c>
      <c r="Q183" s="9" t="s">
        <v>1344</v>
      </c>
      <c r="R183" s="9" t="s">
        <v>200</v>
      </c>
    </row>
    <row r="184" spans="1:18" ht="13.5" outlineLevel="2">
      <c r="A184" s="9" t="s">
        <v>763</v>
      </c>
      <c r="B184" s="136" t="s">
        <v>1060</v>
      </c>
      <c r="C184" s="136">
        <v>11118</v>
      </c>
      <c r="D184" s="136" t="s">
        <v>799</v>
      </c>
      <c r="E184" s="137" t="s">
        <v>800</v>
      </c>
      <c r="F184" s="137" t="s">
        <v>801</v>
      </c>
      <c r="G184" s="135" t="s">
        <v>98</v>
      </c>
      <c r="H184" s="187">
        <v>884467</v>
      </c>
      <c r="I184" s="138">
        <v>10399670.4</v>
      </c>
      <c r="J184" s="138" t="s">
        <v>97</v>
      </c>
      <c r="K184" s="138">
        <v>10451496</v>
      </c>
      <c r="L184" s="138">
        <v>172752</v>
      </c>
      <c r="M184" s="138" t="s">
        <v>97</v>
      </c>
      <c r="N184" s="138">
        <v>172752</v>
      </c>
      <c r="O184" s="9" t="s">
        <v>69</v>
      </c>
      <c r="P184" s="9" t="s">
        <v>1235</v>
      </c>
      <c r="Q184" s="9" t="s">
        <v>1344</v>
      </c>
      <c r="R184" s="9" t="s">
        <v>200</v>
      </c>
    </row>
    <row r="185" spans="1:18" ht="13.5" outlineLevel="2">
      <c r="A185" s="9" t="s">
        <v>763</v>
      </c>
      <c r="B185" s="136" t="s">
        <v>1060</v>
      </c>
      <c r="C185" s="136">
        <v>11120</v>
      </c>
      <c r="D185" s="136" t="s">
        <v>1045</v>
      </c>
      <c r="E185" s="137" t="s">
        <v>1046</v>
      </c>
      <c r="F185" s="137" t="s">
        <v>116</v>
      </c>
      <c r="G185" s="135" t="s">
        <v>98</v>
      </c>
      <c r="H185" s="187">
        <v>1426786</v>
      </c>
      <c r="I185" s="138">
        <v>7919310</v>
      </c>
      <c r="J185" s="138">
        <v>8020603.5</v>
      </c>
      <c r="K185" s="138" t="s">
        <v>97</v>
      </c>
      <c r="L185" s="138">
        <v>131550</v>
      </c>
      <c r="M185" s="138">
        <v>131550</v>
      </c>
      <c r="N185" s="138" t="s">
        <v>97</v>
      </c>
      <c r="O185" s="9" t="s">
        <v>616</v>
      </c>
      <c r="P185" s="9" t="s">
        <v>1235</v>
      </c>
      <c r="Q185" s="9" t="s">
        <v>1344</v>
      </c>
      <c r="R185" s="9" t="s">
        <v>200</v>
      </c>
    </row>
    <row r="186" spans="1:18" ht="13.5" outlineLevel="2">
      <c r="A186" s="9" t="s">
        <v>763</v>
      </c>
      <c r="B186" s="136" t="s">
        <v>1060</v>
      </c>
      <c r="C186" s="136">
        <v>11123</v>
      </c>
      <c r="D186" s="136" t="s">
        <v>802</v>
      </c>
      <c r="E186" s="137" t="s">
        <v>803</v>
      </c>
      <c r="F186" s="137" t="s">
        <v>387</v>
      </c>
      <c r="G186" s="135" t="s">
        <v>98</v>
      </c>
      <c r="H186" s="187">
        <v>2710726</v>
      </c>
      <c r="I186" s="138">
        <v>13267357.6</v>
      </c>
      <c r="J186" s="138" t="s">
        <v>97</v>
      </c>
      <c r="K186" s="138">
        <v>13333474</v>
      </c>
      <c r="L186" s="138">
        <v>220388</v>
      </c>
      <c r="M186" s="138" t="s">
        <v>97</v>
      </c>
      <c r="N186" s="138">
        <v>220388</v>
      </c>
      <c r="O186" s="9" t="s">
        <v>292</v>
      </c>
      <c r="P186" s="9" t="s">
        <v>1235</v>
      </c>
      <c r="Q186" s="9" t="s">
        <v>1344</v>
      </c>
      <c r="R186" s="9" t="s">
        <v>200</v>
      </c>
    </row>
    <row r="187" spans="1:18" ht="27" outlineLevel="2">
      <c r="A187" s="9" t="s">
        <v>763</v>
      </c>
      <c r="B187" s="136" t="s">
        <v>1060</v>
      </c>
      <c r="C187" s="136">
        <v>38826</v>
      </c>
      <c r="D187" s="136" t="s">
        <v>810</v>
      </c>
      <c r="E187" s="137" t="s">
        <v>811</v>
      </c>
      <c r="F187" s="137" t="s">
        <v>146</v>
      </c>
      <c r="G187" s="135" t="s">
        <v>98</v>
      </c>
      <c r="H187" s="187">
        <v>3854350</v>
      </c>
      <c r="I187" s="138">
        <v>164516065</v>
      </c>
      <c r="J187" s="138">
        <v>15433579.98</v>
      </c>
      <c r="K187" s="138">
        <v>150021305.5</v>
      </c>
      <c r="L187" s="138">
        <v>2732825</v>
      </c>
      <c r="M187" s="138">
        <v>253134</v>
      </c>
      <c r="N187" s="138">
        <v>2479691</v>
      </c>
      <c r="O187" s="9" t="s">
        <v>81</v>
      </c>
      <c r="P187" s="9" t="s">
        <v>1235</v>
      </c>
      <c r="Q187" s="9" t="s">
        <v>1344</v>
      </c>
      <c r="R187" s="9" t="s">
        <v>200</v>
      </c>
    </row>
    <row r="188" spans="1:18" ht="13.5" outlineLevel="2">
      <c r="A188" s="9" t="s">
        <v>763</v>
      </c>
      <c r="B188" s="136" t="s">
        <v>1060</v>
      </c>
      <c r="C188" s="136">
        <v>44053</v>
      </c>
      <c r="D188" s="136" t="s">
        <v>814</v>
      </c>
      <c r="E188" s="137" t="s">
        <v>801</v>
      </c>
      <c r="F188" s="137" t="s">
        <v>380</v>
      </c>
      <c r="G188" s="135" t="s">
        <v>98</v>
      </c>
      <c r="H188" s="187">
        <v>50000</v>
      </c>
      <c r="I188" s="138">
        <v>3010000</v>
      </c>
      <c r="J188" s="138" t="s">
        <v>97</v>
      </c>
      <c r="K188" s="138">
        <v>3025000</v>
      </c>
      <c r="L188" s="138">
        <v>50000</v>
      </c>
      <c r="M188" s="138" t="s">
        <v>97</v>
      </c>
      <c r="N188" s="138">
        <v>50000</v>
      </c>
      <c r="O188" s="9" t="s">
        <v>1143</v>
      </c>
      <c r="P188" s="9" t="s">
        <v>1235</v>
      </c>
      <c r="Q188" s="9" t="s">
        <v>1344</v>
      </c>
      <c r="R188" s="9" t="s">
        <v>200</v>
      </c>
    </row>
    <row r="189" spans="1:18" ht="13.5" outlineLevel="2">
      <c r="A189" s="9" t="s">
        <v>763</v>
      </c>
      <c r="B189" s="136" t="s">
        <v>1060</v>
      </c>
      <c r="C189" s="136" t="s">
        <v>825</v>
      </c>
      <c r="D189" s="136" t="s">
        <v>826</v>
      </c>
      <c r="E189" s="137" t="s">
        <v>827</v>
      </c>
      <c r="F189" s="137" t="s">
        <v>116</v>
      </c>
      <c r="G189" s="135" t="s">
        <v>98</v>
      </c>
      <c r="H189" s="187">
        <v>352635</v>
      </c>
      <c r="I189" s="138">
        <v>966751.8</v>
      </c>
      <c r="J189" s="138" t="s">
        <v>97</v>
      </c>
      <c r="K189" s="138">
        <v>971569.5</v>
      </c>
      <c r="L189" s="138">
        <v>16059</v>
      </c>
      <c r="M189" s="138" t="s">
        <v>97</v>
      </c>
      <c r="N189" s="138">
        <v>16059</v>
      </c>
      <c r="O189" s="9" t="s">
        <v>213</v>
      </c>
      <c r="P189" s="9" t="s">
        <v>1235</v>
      </c>
      <c r="Q189" s="9" t="s">
        <v>1344</v>
      </c>
      <c r="R189" s="9" t="s">
        <v>200</v>
      </c>
    </row>
    <row r="190" spans="1:18" ht="13.5" outlineLevel="2">
      <c r="A190" s="9" t="s">
        <v>970</v>
      </c>
      <c r="B190" s="136" t="s">
        <v>1060</v>
      </c>
      <c r="C190" s="136" t="s">
        <v>982</v>
      </c>
      <c r="D190" s="136" t="s">
        <v>983</v>
      </c>
      <c r="E190" s="137" t="s">
        <v>142</v>
      </c>
      <c r="F190" s="137" t="s">
        <v>196</v>
      </c>
      <c r="G190" s="135" t="s">
        <v>98</v>
      </c>
      <c r="H190" s="187">
        <v>11200000</v>
      </c>
      <c r="I190" s="138">
        <v>61490266.6</v>
      </c>
      <c r="J190" s="138">
        <v>61868196.81</v>
      </c>
      <c r="K190" s="138" t="s">
        <v>97</v>
      </c>
      <c r="L190" s="138">
        <v>1021433</v>
      </c>
      <c r="M190" s="138">
        <v>1021433</v>
      </c>
      <c r="N190" s="138" t="s">
        <v>97</v>
      </c>
      <c r="O190" s="9" t="s">
        <v>1067</v>
      </c>
      <c r="P190" s="9" t="s">
        <v>1235</v>
      </c>
      <c r="Q190" s="9" t="s">
        <v>1344</v>
      </c>
      <c r="R190" s="9" t="s">
        <v>200</v>
      </c>
    </row>
    <row r="191" spans="1:18" ht="13.5" outlineLevel="2">
      <c r="A191" s="167" t="s">
        <v>970</v>
      </c>
      <c r="B191" s="170" t="s">
        <v>1060</v>
      </c>
      <c r="C191" s="170" t="s">
        <v>984</v>
      </c>
      <c r="D191" s="170" t="s">
        <v>985</v>
      </c>
      <c r="E191" s="169" t="s">
        <v>986</v>
      </c>
      <c r="F191" s="169" t="s">
        <v>196</v>
      </c>
      <c r="G191" s="168" t="s">
        <v>98</v>
      </c>
      <c r="H191" s="187">
        <v>44421000</v>
      </c>
      <c r="I191" s="166">
        <v>2674144200</v>
      </c>
      <c r="J191" s="166">
        <v>729386952.185</v>
      </c>
      <c r="K191" s="166">
        <v>1959039186.5</v>
      </c>
      <c r="L191" s="166">
        <v>44421000</v>
      </c>
      <c r="M191" s="166">
        <v>12040187</v>
      </c>
      <c r="N191" s="166">
        <v>32380813</v>
      </c>
      <c r="O191" s="167" t="s">
        <v>1067</v>
      </c>
      <c r="P191" s="9" t="s">
        <v>1235</v>
      </c>
      <c r="Q191" s="9" t="s">
        <v>1344</v>
      </c>
      <c r="R191" s="167" t="s">
        <v>200</v>
      </c>
    </row>
    <row r="192" spans="1:18" ht="13.5" outlineLevel="2">
      <c r="A192" s="9" t="s">
        <v>970</v>
      </c>
      <c r="B192" s="136" t="s">
        <v>1060</v>
      </c>
      <c r="C192" s="136" t="s">
        <v>987</v>
      </c>
      <c r="D192" s="136" t="s">
        <v>988</v>
      </c>
      <c r="E192" s="137" t="s">
        <v>989</v>
      </c>
      <c r="F192" s="137" t="s">
        <v>196</v>
      </c>
      <c r="G192" s="135" t="s">
        <v>98</v>
      </c>
      <c r="H192" s="187">
        <v>22567000</v>
      </c>
      <c r="I192" s="138" t="s">
        <v>97</v>
      </c>
      <c r="J192" s="138" t="s">
        <v>97</v>
      </c>
      <c r="K192" s="138">
        <v>1365303500</v>
      </c>
      <c r="L192" s="138" t="s">
        <v>97</v>
      </c>
      <c r="M192" s="138" t="s">
        <v>97</v>
      </c>
      <c r="N192" s="138">
        <v>22567000</v>
      </c>
      <c r="O192" s="9" t="s">
        <v>1067</v>
      </c>
      <c r="P192" s="9" t="s">
        <v>1235</v>
      </c>
      <c r="Q192" s="9" t="s">
        <v>1344</v>
      </c>
      <c r="R192" s="9" t="s">
        <v>200</v>
      </c>
    </row>
    <row r="193" spans="1:18" ht="13.5" outlineLevel="2">
      <c r="A193" s="9" t="s">
        <v>970</v>
      </c>
      <c r="B193" s="136" t="s">
        <v>1060</v>
      </c>
      <c r="C193" s="136" t="s">
        <v>990</v>
      </c>
      <c r="D193" s="136" t="s">
        <v>991</v>
      </c>
      <c r="E193" s="137" t="s">
        <v>986</v>
      </c>
      <c r="F193" s="137" t="s">
        <v>196</v>
      </c>
      <c r="G193" s="135" t="s">
        <v>98</v>
      </c>
      <c r="H193" s="187">
        <v>51000000</v>
      </c>
      <c r="I193" s="138">
        <v>2917093460.4</v>
      </c>
      <c r="J193" s="138">
        <v>671788637.068</v>
      </c>
      <c r="K193" s="138">
        <v>2261959540.5</v>
      </c>
      <c r="L193" s="138">
        <v>48456702</v>
      </c>
      <c r="M193" s="138">
        <v>11068941</v>
      </c>
      <c r="N193" s="138">
        <v>37387761</v>
      </c>
      <c r="O193" s="9" t="s">
        <v>1067</v>
      </c>
      <c r="P193" s="9" t="s">
        <v>1235</v>
      </c>
      <c r="Q193" s="9" t="s">
        <v>1344</v>
      </c>
      <c r="R193" s="9" t="s">
        <v>200</v>
      </c>
    </row>
    <row r="194" spans="1:18" ht="13.5" outlineLevel="2">
      <c r="A194" s="9" t="s">
        <v>970</v>
      </c>
      <c r="B194" s="136" t="s">
        <v>1060</v>
      </c>
      <c r="C194" s="136" t="s">
        <v>992</v>
      </c>
      <c r="D194" s="136" t="s">
        <v>993</v>
      </c>
      <c r="E194" s="137" t="s">
        <v>994</v>
      </c>
      <c r="F194" s="137" t="s">
        <v>196</v>
      </c>
      <c r="G194" s="135" t="s">
        <v>98</v>
      </c>
      <c r="H194" s="187">
        <v>5643000</v>
      </c>
      <c r="I194" s="138" t="s">
        <v>97</v>
      </c>
      <c r="J194" s="138" t="s">
        <v>97</v>
      </c>
      <c r="K194" s="138">
        <v>341401500</v>
      </c>
      <c r="L194" s="138" t="s">
        <v>97</v>
      </c>
      <c r="M194" s="138" t="s">
        <v>97</v>
      </c>
      <c r="N194" s="138">
        <v>5643000</v>
      </c>
      <c r="O194" s="9" t="s">
        <v>1067</v>
      </c>
      <c r="P194" s="9" t="s">
        <v>1235</v>
      </c>
      <c r="Q194" s="9" t="s">
        <v>1344</v>
      </c>
      <c r="R194" s="9" t="s">
        <v>200</v>
      </c>
    </row>
    <row r="195" spans="1:18" ht="13.5" outlineLevel="1">
      <c r="A195" s="9"/>
      <c r="B195" s="136"/>
      <c r="C195" s="136"/>
      <c r="D195" s="136"/>
      <c r="E195" s="137"/>
      <c r="F195" s="137"/>
      <c r="G195" s="135"/>
      <c r="H195" s="187"/>
      <c r="I195" s="138"/>
      <c r="J195" s="138">
        <f>SUBTOTAL(9,J140:J194)</f>
        <v>4438219872.718</v>
      </c>
      <c r="K195" s="138"/>
      <c r="L195" s="138"/>
      <c r="M195" s="138">
        <f>SUBTOTAL(9,M140:M194)</f>
        <v>73135968.92700002</v>
      </c>
      <c r="N195" s="138"/>
      <c r="O195" s="9"/>
      <c r="P195" s="9"/>
      <c r="Q195" s="9"/>
      <c r="R195" s="193" t="s">
        <v>55</v>
      </c>
    </row>
    <row r="196" spans="1:18" ht="13.5" outlineLevel="2">
      <c r="A196" s="9" t="s">
        <v>158</v>
      </c>
      <c r="B196" s="136" t="s">
        <v>1062</v>
      </c>
      <c r="C196" s="136" t="s">
        <v>185</v>
      </c>
      <c r="D196" s="136" t="s">
        <v>186</v>
      </c>
      <c r="E196" s="137" t="s">
        <v>187</v>
      </c>
      <c r="F196" s="137" t="s">
        <v>130</v>
      </c>
      <c r="G196" s="9" t="s">
        <v>157</v>
      </c>
      <c r="H196" s="188">
        <v>32083000</v>
      </c>
      <c r="I196" s="138">
        <v>898058439.254</v>
      </c>
      <c r="J196" s="138">
        <v>486566870.783</v>
      </c>
      <c r="K196" s="138">
        <v>438110837.041</v>
      </c>
      <c r="L196" s="138">
        <v>14917914.273</v>
      </c>
      <c r="M196" s="138">
        <v>8025658.187</v>
      </c>
      <c r="N196" s="138">
        <v>7241501.439</v>
      </c>
      <c r="O196" s="9" t="s">
        <v>1184</v>
      </c>
      <c r="P196" s="9" t="s">
        <v>1235</v>
      </c>
      <c r="Q196" s="9" t="s">
        <v>1344</v>
      </c>
      <c r="R196" s="9" t="s">
        <v>188</v>
      </c>
    </row>
    <row r="197" spans="1:18" ht="13.5" outlineLevel="2">
      <c r="A197" s="9" t="s">
        <v>158</v>
      </c>
      <c r="B197" s="136" t="s">
        <v>1062</v>
      </c>
      <c r="C197" s="136" t="s">
        <v>223</v>
      </c>
      <c r="D197" s="136" t="s">
        <v>224</v>
      </c>
      <c r="E197" s="137" t="s">
        <v>225</v>
      </c>
      <c r="F197" s="137" t="s">
        <v>204</v>
      </c>
      <c r="G197" s="9" t="s">
        <v>157</v>
      </c>
      <c r="H197" s="188">
        <v>28453798.08</v>
      </c>
      <c r="I197" s="138">
        <v>2337255828.722</v>
      </c>
      <c r="J197" s="138">
        <v>213856236.731</v>
      </c>
      <c r="K197" s="138">
        <v>2202985647.499</v>
      </c>
      <c r="L197" s="138">
        <v>38824847.653</v>
      </c>
      <c r="M197" s="138">
        <v>3528676.202</v>
      </c>
      <c r="N197" s="138">
        <v>36412985.909</v>
      </c>
      <c r="O197" s="9" t="s">
        <v>1185</v>
      </c>
      <c r="P197" s="9" t="s">
        <v>1235</v>
      </c>
      <c r="Q197" s="9" t="s">
        <v>1344</v>
      </c>
      <c r="R197" s="9" t="s">
        <v>188</v>
      </c>
    </row>
    <row r="198" spans="1:18" ht="13.5" outlineLevel="2">
      <c r="A198" s="9" t="s">
        <v>588</v>
      </c>
      <c r="B198" s="136" t="s">
        <v>1060</v>
      </c>
      <c r="C198" s="136">
        <v>10027</v>
      </c>
      <c r="D198" s="136" t="s">
        <v>610</v>
      </c>
      <c r="E198" s="137" t="s">
        <v>611</v>
      </c>
      <c r="F198" s="137" t="s">
        <v>196</v>
      </c>
      <c r="G198" s="135" t="s">
        <v>573</v>
      </c>
      <c r="H198" s="187">
        <v>8500000</v>
      </c>
      <c r="I198" s="138">
        <v>275975365.201</v>
      </c>
      <c r="J198" s="138">
        <v>95250250.365</v>
      </c>
      <c r="K198" s="138">
        <v>191416944.521</v>
      </c>
      <c r="L198" s="138">
        <v>4584308.392</v>
      </c>
      <c r="M198" s="138">
        <v>1569821.83</v>
      </c>
      <c r="N198" s="138">
        <v>3163916.438</v>
      </c>
      <c r="O198" s="9" t="s">
        <v>189</v>
      </c>
      <c r="P198" s="9" t="s">
        <v>1235</v>
      </c>
      <c r="Q198" s="9" t="s">
        <v>1344</v>
      </c>
      <c r="R198" s="9" t="s">
        <v>188</v>
      </c>
    </row>
    <row r="199" spans="1:18" ht="13.5" outlineLevel="2">
      <c r="A199" s="9" t="s">
        <v>588</v>
      </c>
      <c r="B199" s="136" t="s">
        <v>1060</v>
      </c>
      <c r="C199" s="136" t="s">
        <v>607</v>
      </c>
      <c r="D199" s="136" t="s">
        <v>608</v>
      </c>
      <c r="E199" s="137" t="s">
        <v>444</v>
      </c>
      <c r="F199" s="137" t="s">
        <v>116</v>
      </c>
      <c r="G199" s="135" t="s">
        <v>573</v>
      </c>
      <c r="H199" s="187">
        <v>3620000</v>
      </c>
      <c r="I199" s="138">
        <v>28463492.018</v>
      </c>
      <c r="J199" s="138">
        <v>14662894.389</v>
      </c>
      <c r="K199" s="138">
        <v>14823720.445</v>
      </c>
      <c r="L199" s="138">
        <v>472815.482</v>
      </c>
      <c r="M199" s="138">
        <v>242081.796</v>
      </c>
      <c r="N199" s="138">
        <v>245020.173</v>
      </c>
      <c r="O199" s="9" t="s">
        <v>1185</v>
      </c>
      <c r="P199" s="9" t="s">
        <v>1235</v>
      </c>
      <c r="Q199" s="9" t="s">
        <v>1344</v>
      </c>
      <c r="R199" s="9" t="s">
        <v>188</v>
      </c>
    </row>
    <row r="200" spans="1:18" ht="13.5" outlineLevel="2">
      <c r="A200" s="9" t="s">
        <v>137</v>
      </c>
      <c r="B200" s="136" t="s">
        <v>1060</v>
      </c>
      <c r="C200" s="136">
        <v>10202</v>
      </c>
      <c r="D200" s="136" t="s">
        <v>639</v>
      </c>
      <c r="E200" s="137" t="s">
        <v>640</v>
      </c>
      <c r="F200" s="137" t="s">
        <v>196</v>
      </c>
      <c r="G200" s="135" t="s">
        <v>132</v>
      </c>
      <c r="H200" s="187">
        <v>15850048</v>
      </c>
      <c r="I200" s="138">
        <v>1414851.173</v>
      </c>
      <c r="J200" s="138" t="s">
        <v>97</v>
      </c>
      <c r="K200" s="138">
        <v>1521029.387</v>
      </c>
      <c r="L200" s="138">
        <v>23502.511</v>
      </c>
      <c r="M200" s="138" t="s">
        <v>97</v>
      </c>
      <c r="N200" s="138">
        <v>25140.982</v>
      </c>
      <c r="O200" s="9" t="s">
        <v>292</v>
      </c>
      <c r="P200" s="9" t="s">
        <v>1235</v>
      </c>
      <c r="Q200" s="9" t="s">
        <v>1344</v>
      </c>
      <c r="R200" s="9" t="s">
        <v>188</v>
      </c>
    </row>
    <row r="201" spans="1:18" ht="13.5" outlineLevel="2">
      <c r="A201" s="9" t="s">
        <v>137</v>
      </c>
      <c r="B201" s="136" t="s">
        <v>1060</v>
      </c>
      <c r="C201" s="136">
        <v>10208</v>
      </c>
      <c r="D201" s="136" t="s">
        <v>643</v>
      </c>
      <c r="E201" s="137" t="s">
        <v>644</v>
      </c>
      <c r="F201" s="137" t="s">
        <v>196</v>
      </c>
      <c r="G201" s="135" t="s">
        <v>132</v>
      </c>
      <c r="H201" s="187">
        <v>24542010</v>
      </c>
      <c r="I201" s="138">
        <v>667462849.081</v>
      </c>
      <c r="J201" s="138" t="s">
        <v>97</v>
      </c>
      <c r="K201" s="138">
        <v>717552932.395</v>
      </c>
      <c r="L201" s="138">
        <v>11087422.742</v>
      </c>
      <c r="M201" s="138" t="s">
        <v>97</v>
      </c>
      <c r="N201" s="138">
        <v>11860379.048</v>
      </c>
      <c r="O201" s="9" t="s">
        <v>1184</v>
      </c>
      <c r="P201" s="9" t="s">
        <v>1235</v>
      </c>
      <c r="Q201" s="9" t="s">
        <v>1344</v>
      </c>
      <c r="R201" s="9" t="s">
        <v>188</v>
      </c>
    </row>
    <row r="202" spans="1:18" ht="13.5" outlineLevel="2">
      <c r="A202" s="9" t="s">
        <v>137</v>
      </c>
      <c r="B202" s="136" t="s">
        <v>1060</v>
      </c>
      <c r="C202" s="136">
        <v>10216</v>
      </c>
      <c r="D202" s="136" t="s">
        <v>654</v>
      </c>
      <c r="E202" s="137" t="s">
        <v>655</v>
      </c>
      <c r="F202" s="137" t="s">
        <v>196</v>
      </c>
      <c r="G202" s="135" t="s">
        <v>132</v>
      </c>
      <c r="H202" s="187">
        <v>10225838</v>
      </c>
      <c r="I202" s="138">
        <v>4563377.645</v>
      </c>
      <c r="J202" s="138">
        <v>3300963.138</v>
      </c>
      <c r="K202" s="138">
        <v>1451812.954</v>
      </c>
      <c r="L202" s="138">
        <v>75803.615</v>
      </c>
      <c r="M202" s="138">
        <v>54679.344</v>
      </c>
      <c r="N202" s="138">
        <v>23996.908</v>
      </c>
      <c r="O202" s="9" t="s">
        <v>113</v>
      </c>
      <c r="P202" s="9" t="s">
        <v>1235</v>
      </c>
      <c r="Q202" s="9" t="s">
        <v>1344</v>
      </c>
      <c r="R202" s="9" t="s">
        <v>188</v>
      </c>
    </row>
    <row r="203" spans="1:18" ht="13.5" outlineLevel="2">
      <c r="A203" s="9" t="s">
        <v>137</v>
      </c>
      <c r="B203" s="136" t="s">
        <v>1060</v>
      </c>
      <c r="C203" s="136">
        <v>10219</v>
      </c>
      <c r="D203" s="136" t="s">
        <v>658</v>
      </c>
      <c r="E203" s="137" t="s">
        <v>1215</v>
      </c>
      <c r="F203" s="137" t="s">
        <v>659</v>
      </c>
      <c r="G203" s="135" t="s">
        <v>132</v>
      </c>
      <c r="H203" s="187">
        <v>6256459.41</v>
      </c>
      <c r="I203" s="138">
        <v>473265554.861</v>
      </c>
      <c r="J203" s="138">
        <v>23947898.502</v>
      </c>
      <c r="K203" s="138">
        <v>484288259.953</v>
      </c>
      <c r="L203" s="138">
        <v>7861554.067</v>
      </c>
      <c r="M203" s="138">
        <v>388542.41</v>
      </c>
      <c r="N203" s="138">
        <v>8004764.627</v>
      </c>
      <c r="O203" s="9" t="s">
        <v>391</v>
      </c>
      <c r="P203" s="9" t="s">
        <v>1235</v>
      </c>
      <c r="Q203" s="9" t="s">
        <v>1344</v>
      </c>
      <c r="R203" s="9" t="s">
        <v>188</v>
      </c>
    </row>
    <row r="204" spans="1:18" ht="27" outlineLevel="2">
      <c r="A204" s="9" t="s">
        <v>137</v>
      </c>
      <c r="B204" s="136" t="s">
        <v>1060</v>
      </c>
      <c r="C204" s="136">
        <v>10220</v>
      </c>
      <c r="D204" s="136" t="s">
        <v>660</v>
      </c>
      <c r="E204" s="137" t="s">
        <v>661</v>
      </c>
      <c r="F204" s="137" t="s">
        <v>659</v>
      </c>
      <c r="G204" s="135" t="s">
        <v>132</v>
      </c>
      <c r="H204" s="187">
        <v>6102412.3</v>
      </c>
      <c r="I204" s="138">
        <v>451882110.424</v>
      </c>
      <c r="J204" s="138">
        <v>31617094.021</v>
      </c>
      <c r="K204" s="138">
        <v>453316550.335</v>
      </c>
      <c r="L204" s="138">
        <v>7506347.349</v>
      </c>
      <c r="M204" s="138">
        <v>520259.487</v>
      </c>
      <c r="N204" s="138">
        <v>7492835.543</v>
      </c>
      <c r="O204" s="9" t="s">
        <v>391</v>
      </c>
      <c r="P204" s="9" t="s">
        <v>1235</v>
      </c>
      <c r="Q204" s="9" t="s">
        <v>1344</v>
      </c>
      <c r="R204" s="9" t="s">
        <v>188</v>
      </c>
    </row>
    <row r="205" spans="1:18" ht="13.5" outlineLevel="2">
      <c r="A205" s="9" t="s">
        <v>137</v>
      </c>
      <c r="B205" s="136" t="s">
        <v>1060</v>
      </c>
      <c r="C205" s="136">
        <v>10226</v>
      </c>
      <c r="D205" s="136" t="s">
        <v>679</v>
      </c>
      <c r="E205" s="137" t="s">
        <v>684</v>
      </c>
      <c r="F205" s="137" t="s">
        <v>282</v>
      </c>
      <c r="G205" s="135" t="s">
        <v>132</v>
      </c>
      <c r="H205" s="187">
        <v>13000000</v>
      </c>
      <c r="I205" s="138" t="s">
        <v>97</v>
      </c>
      <c r="J205" s="138">
        <v>40157528.676</v>
      </c>
      <c r="K205" s="138">
        <v>1016559628.261</v>
      </c>
      <c r="L205" s="138" t="s">
        <v>97</v>
      </c>
      <c r="M205" s="138">
        <v>661303.986</v>
      </c>
      <c r="N205" s="138">
        <v>16802638.484</v>
      </c>
      <c r="O205" s="9" t="s">
        <v>113</v>
      </c>
      <c r="P205" s="9" t="s">
        <v>1235</v>
      </c>
      <c r="Q205" s="9" t="s">
        <v>1344</v>
      </c>
      <c r="R205" s="9" t="s">
        <v>188</v>
      </c>
    </row>
    <row r="206" spans="1:18" ht="13.5" outlineLevel="2">
      <c r="A206" s="9" t="s">
        <v>137</v>
      </c>
      <c r="B206" s="136" t="s">
        <v>1060</v>
      </c>
      <c r="C206" s="136">
        <v>10227</v>
      </c>
      <c r="D206" s="136" t="s">
        <v>682</v>
      </c>
      <c r="E206" s="137" t="s">
        <v>680</v>
      </c>
      <c r="F206" s="137" t="s">
        <v>681</v>
      </c>
      <c r="G206" s="135" t="s">
        <v>132</v>
      </c>
      <c r="H206" s="187">
        <v>7000000</v>
      </c>
      <c r="I206" s="138" t="s">
        <v>97</v>
      </c>
      <c r="J206" s="138" t="s">
        <v>97</v>
      </c>
      <c r="K206" s="138">
        <v>569247525.219</v>
      </c>
      <c r="L206" s="138" t="s">
        <v>97</v>
      </c>
      <c r="M206" s="138" t="s">
        <v>97</v>
      </c>
      <c r="N206" s="138">
        <v>9409050.004</v>
      </c>
      <c r="O206" s="9" t="s">
        <v>189</v>
      </c>
      <c r="P206" s="9" t="s">
        <v>1235</v>
      </c>
      <c r="Q206" s="9" t="s">
        <v>1344</v>
      </c>
      <c r="R206" s="9" t="s">
        <v>188</v>
      </c>
    </row>
    <row r="207" spans="1:18" ht="13.5" outlineLevel="2">
      <c r="A207" s="9" t="s">
        <v>137</v>
      </c>
      <c r="B207" s="136" t="s">
        <v>1060</v>
      </c>
      <c r="C207" s="136">
        <v>10229</v>
      </c>
      <c r="D207" s="136" t="s">
        <v>1211</v>
      </c>
      <c r="E207" s="137" t="s">
        <v>1212</v>
      </c>
      <c r="F207" s="137" t="s">
        <v>1213</v>
      </c>
      <c r="G207" s="135" t="s">
        <v>132</v>
      </c>
      <c r="H207" s="187">
        <v>3000000</v>
      </c>
      <c r="I207" s="138" t="s">
        <v>97</v>
      </c>
      <c r="J207" s="138" t="s">
        <v>97</v>
      </c>
      <c r="K207" s="138">
        <v>243963225.094</v>
      </c>
      <c r="L207" s="138" t="s">
        <v>97</v>
      </c>
      <c r="M207" s="138" t="s">
        <v>97</v>
      </c>
      <c r="N207" s="138">
        <v>4032450.002</v>
      </c>
      <c r="O207" s="9" t="s">
        <v>189</v>
      </c>
      <c r="P207" s="9" t="s">
        <v>1235</v>
      </c>
      <c r="Q207" s="9" t="s">
        <v>1344</v>
      </c>
      <c r="R207" s="9" t="s">
        <v>188</v>
      </c>
    </row>
    <row r="208" spans="1:18" ht="13.5" outlineLevel="2">
      <c r="A208" s="9" t="s">
        <v>137</v>
      </c>
      <c r="B208" s="136" t="s">
        <v>1060</v>
      </c>
      <c r="C208" s="136">
        <v>200565010</v>
      </c>
      <c r="D208" s="136" t="s">
        <v>683</v>
      </c>
      <c r="E208" s="137" t="s">
        <v>684</v>
      </c>
      <c r="F208" s="137" t="s">
        <v>251</v>
      </c>
      <c r="G208" s="135" t="s">
        <v>132</v>
      </c>
      <c r="H208" s="187">
        <v>6135502.57</v>
      </c>
      <c r="I208" s="138" t="s">
        <v>97</v>
      </c>
      <c r="J208" s="138" t="s">
        <v>97</v>
      </c>
      <c r="K208" s="138">
        <v>498945664.849</v>
      </c>
      <c r="L208" s="138" t="s">
        <v>97</v>
      </c>
      <c r="M208" s="138" t="s">
        <v>97</v>
      </c>
      <c r="N208" s="138">
        <v>8247035.783</v>
      </c>
      <c r="O208" s="9" t="s">
        <v>1184</v>
      </c>
      <c r="P208" s="9" t="s">
        <v>1235</v>
      </c>
      <c r="Q208" s="9" t="s">
        <v>1344</v>
      </c>
      <c r="R208" s="9" t="s">
        <v>188</v>
      </c>
    </row>
    <row r="209" spans="1:18" ht="13.5" outlineLevel="2">
      <c r="A209" s="9" t="s">
        <v>137</v>
      </c>
      <c r="B209" s="136" t="s">
        <v>1062</v>
      </c>
      <c r="C209" s="136">
        <v>200465039</v>
      </c>
      <c r="D209" s="136" t="s">
        <v>1211</v>
      </c>
      <c r="E209" s="137" t="s">
        <v>1212</v>
      </c>
      <c r="F209" s="137" t="s">
        <v>1213</v>
      </c>
      <c r="G209" s="9" t="s">
        <v>132</v>
      </c>
      <c r="H209" s="188">
        <v>4500000</v>
      </c>
      <c r="I209" s="138" t="s">
        <v>97</v>
      </c>
      <c r="J209" s="138" t="s">
        <v>97</v>
      </c>
      <c r="K209" s="138">
        <v>365944837.641</v>
      </c>
      <c r="L209" s="138" t="s">
        <v>97</v>
      </c>
      <c r="M209" s="138" t="s">
        <v>97</v>
      </c>
      <c r="N209" s="138">
        <v>6048675.002</v>
      </c>
      <c r="O209" s="9" t="s">
        <v>1214</v>
      </c>
      <c r="P209" s="9" t="s">
        <v>1235</v>
      </c>
      <c r="Q209" s="9" t="s">
        <v>1344</v>
      </c>
      <c r="R209" s="9" t="s">
        <v>188</v>
      </c>
    </row>
    <row r="210" spans="1:18" ht="13.5" outlineLevel="2">
      <c r="A210" s="9" t="s">
        <v>370</v>
      </c>
      <c r="B210" s="136" t="s">
        <v>1060</v>
      </c>
      <c r="C210" s="136" t="s">
        <v>742</v>
      </c>
      <c r="D210" s="136" t="s">
        <v>411</v>
      </c>
      <c r="E210" s="137" t="s">
        <v>409</v>
      </c>
      <c r="F210" s="137" t="s">
        <v>196</v>
      </c>
      <c r="G210" s="135" t="s">
        <v>157</v>
      </c>
      <c r="H210" s="187">
        <v>6700000</v>
      </c>
      <c r="I210" s="138">
        <v>248636943.214</v>
      </c>
      <c r="J210" s="138">
        <v>206836721.362</v>
      </c>
      <c r="K210" s="138">
        <v>48976653.662</v>
      </c>
      <c r="L210" s="138">
        <v>4130181.781</v>
      </c>
      <c r="M210" s="138">
        <v>3409563.876</v>
      </c>
      <c r="N210" s="138">
        <v>809531.465</v>
      </c>
      <c r="O210" s="9" t="s">
        <v>1184</v>
      </c>
      <c r="P210" s="9" t="s">
        <v>1235</v>
      </c>
      <c r="Q210" s="9" t="s">
        <v>1344</v>
      </c>
      <c r="R210" s="9" t="s">
        <v>188</v>
      </c>
    </row>
    <row r="211" spans="1:18" ht="13.5" outlineLevel="2">
      <c r="A211" s="9" t="s">
        <v>370</v>
      </c>
      <c r="B211" s="136" t="s">
        <v>1062</v>
      </c>
      <c r="C211" s="136" t="s">
        <v>28</v>
      </c>
      <c r="D211" s="136" t="s">
        <v>29</v>
      </c>
      <c r="E211" s="137" t="s">
        <v>30</v>
      </c>
      <c r="F211" s="137" t="s">
        <v>371</v>
      </c>
      <c r="G211" s="9" t="s">
        <v>157</v>
      </c>
      <c r="H211" s="188">
        <v>19934083.09</v>
      </c>
      <c r="I211" s="138">
        <v>530591842.588</v>
      </c>
      <c r="J211" s="138" t="s">
        <v>97</v>
      </c>
      <c r="K211" s="138">
        <v>549044762.504</v>
      </c>
      <c r="L211" s="138">
        <v>8813817.983</v>
      </c>
      <c r="M211" s="138" t="s">
        <v>97</v>
      </c>
      <c r="N211" s="138">
        <v>9075120.041</v>
      </c>
      <c r="O211" s="9" t="s">
        <v>167</v>
      </c>
      <c r="P211" s="9" t="s">
        <v>1235</v>
      </c>
      <c r="Q211" s="9" t="s">
        <v>1344</v>
      </c>
      <c r="R211" s="9" t="s">
        <v>188</v>
      </c>
    </row>
    <row r="212" spans="1:18" ht="13.5" outlineLevel="2">
      <c r="A212" s="9" t="s">
        <v>370</v>
      </c>
      <c r="B212" s="136" t="s">
        <v>1062</v>
      </c>
      <c r="C212" s="136" t="s">
        <v>404</v>
      </c>
      <c r="D212" s="136" t="s">
        <v>405</v>
      </c>
      <c r="E212" s="137" t="s">
        <v>406</v>
      </c>
      <c r="F212" s="137" t="s">
        <v>387</v>
      </c>
      <c r="G212" s="9" t="s">
        <v>157</v>
      </c>
      <c r="H212" s="188">
        <v>14700000</v>
      </c>
      <c r="I212" s="138">
        <v>8411683.908</v>
      </c>
      <c r="J212" s="138" t="s">
        <v>97</v>
      </c>
      <c r="K212" s="138">
        <v>8704225.401</v>
      </c>
      <c r="L212" s="138">
        <v>139728.969</v>
      </c>
      <c r="M212" s="138" t="s">
        <v>97</v>
      </c>
      <c r="N212" s="138">
        <v>143871.494</v>
      </c>
      <c r="O212" s="9" t="s">
        <v>189</v>
      </c>
      <c r="P212" s="9" t="s">
        <v>1235</v>
      </c>
      <c r="Q212" s="9" t="s">
        <v>1344</v>
      </c>
      <c r="R212" s="9" t="s">
        <v>188</v>
      </c>
    </row>
    <row r="213" spans="1:18" ht="13.5" outlineLevel="2">
      <c r="A213" s="9" t="s">
        <v>370</v>
      </c>
      <c r="B213" s="136" t="s">
        <v>1062</v>
      </c>
      <c r="C213" s="136" t="s">
        <v>410</v>
      </c>
      <c r="D213" s="136" t="s">
        <v>411</v>
      </c>
      <c r="E213" s="137" t="s">
        <v>409</v>
      </c>
      <c r="F213" s="137" t="s">
        <v>196</v>
      </c>
      <c r="G213" s="9" t="s">
        <v>157</v>
      </c>
      <c r="H213" s="188">
        <v>20200000</v>
      </c>
      <c r="I213" s="138">
        <v>1370741997.995</v>
      </c>
      <c r="J213" s="138">
        <v>298917205.869</v>
      </c>
      <c r="K213" s="138">
        <v>1123805028.3</v>
      </c>
      <c r="L213" s="138">
        <v>22769800.631</v>
      </c>
      <c r="M213" s="138">
        <v>4934275.917</v>
      </c>
      <c r="N213" s="138">
        <v>18575289.724</v>
      </c>
      <c r="O213" s="9" t="s">
        <v>1184</v>
      </c>
      <c r="P213" s="9" t="s">
        <v>1235</v>
      </c>
      <c r="Q213" s="9" t="s">
        <v>1344</v>
      </c>
      <c r="R213" s="9" t="s">
        <v>188</v>
      </c>
    </row>
    <row r="214" spans="1:18" ht="13.5" outlineLevel="2">
      <c r="A214" s="9" t="s">
        <v>370</v>
      </c>
      <c r="B214" s="136" t="s">
        <v>1062</v>
      </c>
      <c r="C214" s="136" t="s">
        <v>23</v>
      </c>
      <c r="D214" s="136" t="s">
        <v>24</v>
      </c>
      <c r="E214" s="137" t="s">
        <v>1308</v>
      </c>
      <c r="F214" s="137" t="s">
        <v>204</v>
      </c>
      <c r="G214" s="9" t="s">
        <v>157</v>
      </c>
      <c r="H214" s="188">
        <v>14000000</v>
      </c>
      <c r="I214" s="138" t="s">
        <v>97</v>
      </c>
      <c r="J214" s="138" t="s">
        <v>97</v>
      </c>
      <c r="K214" s="138">
        <v>1281976850.319</v>
      </c>
      <c r="L214" s="138" t="s">
        <v>97</v>
      </c>
      <c r="M214" s="138" t="s">
        <v>97</v>
      </c>
      <c r="N214" s="138">
        <v>21189700.005</v>
      </c>
      <c r="O214" s="9" t="s">
        <v>189</v>
      </c>
      <c r="P214" s="9" t="s">
        <v>1235</v>
      </c>
      <c r="Q214" s="9" t="s">
        <v>1344</v>
      </c>
      <c r="R214" s="9" t="s">
        <v>188</v>
      </c>
    </row>
    <row r="215" spans="1:18" ht="13.5" outlineLevel="2">
      <c r="A215" s="9" t="s">
        <v>370</v>
      </c>
      <c r="B215" s="136" t="s">
        <v>1062</v>
      </c>
      <c r="C215" s="136" t="s">
        <v>437</v>
      </c>
      <c r="D215" s="136" t="s">
        <v>438</v>
      </c>
      <c r="E215" s="137" t="s">
        <v>439</v>
      </c>
      <c r="F215" s="137" t="s">
        <v>204</v>
      </c>
      <c r="G215" s="9" t="s">
        <v>157</v>
      </c>
      <c r="H215" s="188">
        <v>32900000</v>
      </c>
      <c r="I215" s="138">
        <v>1237500027.08</v>
      </c>
      <c r="J215" s="138">
        <v>1277079587.927</v>
      </c>
      <c r="K215" s="138">
        <v>195121.455</v>
      </c>
      <c r="L215" s="138">
        <v>20556478.855</v>
      </c>
      <c r="M215" s="138">
        <v>21063037.778</v>
      </c>
      <c r="N215" s="138">
        <v>3225.148</v>
      </c>
      <c r="O215" s="9" t="s">
        <v>189</v>
      </c>
      <c r="P215" s="9" t="s">
        <v>1235</v>
      </c>
      <c r="Q215" s="9" t="s">
        <v>1344</v>
      </c>
      <c r="R215" s="9" t="s">
        <v>188</v>
      </c>
    </row>
    <row r="216" spans="1:18" ht="13.5" outlineLevel="2">
      <c r="A216" s="9" t="s">
        <v>515</v>
      </c>
      <c r="B216" s="136" t="s">
        <v>1060</v>
      </c>
      <c r="C216" s="136">
        <v>10450</v>
      </c>
      <c r="D216" s="136" t="s">
        <v>1051</v>
      </c>
      <c r="E216" s="137" t="s">
        <v>1052</v>
      </c>
      <c r="F216" s="137" t="s">
        <v>1053</v>
      </c>
      <c r="G216" s="135" t="s">
        <v>211</v>
      </c>
      <c r="H216" s="187">
        <v>647000000</v>
      </c>
      <c r="I216" s="138">
        <v>11392688.172</v>
      </c>
      <c r="J216" s="138">
        <v>11352289.734</v>
      </c>
      <c r="K216" s="138" t="s">
        <v>97</v>
      </c>
      <c r="L216" s="138">
        <v>189247.312</v>
      </c>
      <c r="M216" s="138">
        <v>188138.71</v>
      </c>
      <c r="N216" s="138" t="s">
        <v>97</v>
      </c>
      <c r="O216" s="9" t="s">
        <v>189</v>
      </c>
      <c r="P216" s="9" t="s">
        <v>1235</v>
      </c>
      <c r="Q216" s="9" t="s">
        <v>1344</v>
      </c>
      <c r="R216" s="9" t="s">
        <v>188</v>
      </c>
    </row>
    <row r="217" spans="1:18" ht="13.5" outlineLevel="2">
      <c r="A217" s="9" t="s">
        <v>515</v>
      </c>
      <c r="B217" s="136" t="s">
        <v>1060</v>
      </c>
      <c r="C217" s="136">
        <v>10463</v>
      </c>
      <c r="D217" s="136" t="s">
        <v>880</v>
      </c>
      <c r="E217" s="137" t="s">
        <v>536</v>
      </c>
      <c r="F217" s="137" t="s">
        <v>116</v>
      </c>
      <c r="G217" s="135" t="s">
        <v>211</v>
      </c>
      <c r="H217" s="187">
        <v>647000000</v>
      </c>
      <c r="I217" s="138">
        <v>331976572.143</v>
      </c>
      <c r="J217" s="138" t="s">
        <v>97</v>
      </c>
      <c r="K217" s="138">
        <v>316660653.384</v>
      </c>
      <c r="L217" s="138">
        <v>5514560.999</v>
      </c>
      <c r="M217" s="138" t="s">
        <v>97</v>
      </c>
      <c r="N217" s="138">
        <v>5234060.387</v>
      </c>
      <c r="O217" s="9" t="s">
        <v>189</v>
      </c>
      <c r="P217" s="9" t="s">
        <v>1235</v>
      </c>
      <c r="Q217" s="9" t="s">
        <v>1344</v>
      </c>
      <c r="R217" s="9" t="s">
        <v>188</v>
      </c>
    </row>
    <row r="218" spans="1:18" ht="13.5" outlineLevel="2">
      <c r="A218" s="9" t="s">
        <v>500</v>
      </c>
      <c r="B218" s="136" t="s">
        <v>1062</v>
      </c>
      <c r="C218" s="136" t="s">
        <v>501</v>
      </c>
      <c r="D218" s="136" t="s">
        <v>502</v>
      </c>
      <c r="E218" s="137" t="s">
        <v>503</v>
      </c>
      <c r="F218" s="137" t="s">
        <v>142</v>
      </c>
      <c r="G218" s="9" t="s">
        <v>98</v>
      </c>
      <c r="H218" s="188">
        <v>10000000</v>
      </c>
      <c r="I218" s="138">
        <v>602000000</v>
      </c>
      <c r="J218" s="138" t="s">
        <v>97</v>
      </c>
      <c r="K218" s="138">
        <v>605000000</v>
      </c>
      <c r="L218" s="138">
        <v>10000000</v>
      </c>
      <c r="M218" s="138" t="s">
        <v>97</v>
      </c>
      <c r="N218" s="138">
        <v>10000000</v>
      </c>
      <c r="O218" s="9" t="s">
        <v>189</v>
      </c>
      <c r="P218" s="9" t="s">
        <v>1235</v>
      </c>
      <c r="Q218" s="9" t="s">
        <v>1344</v>
      </c>
      <c r="R218" s="9" t="s">
        <v>188</v>
      </c>
    </row>
    <row r="219" spans="1:18" ht="27" outlineLevel="2">
      <c r="A219" s="9" t="s">
        <v>935</v>
      </c>
      <c r="B219" s="136" t="s">
        <v>1060</v>
      </c>
      <c r="C219" s="136">
        <v>13920020004</v>
      </c>
      <c r="D219" s="136" t="s">
        <v>936</v>
      </c>
      <c r="E219" s="137" t="s">
        <v>937</v>
      </c>
      <c r="F219" s="137" t="s">
        <v>39</v>
      </c>
      <c r="G219" s="135" t="s">
        <v>576</v>
      </c>
      <c r="H219" s="187">
        <v>1350000</v>
      </c>
      <c r="I219" s="138">
        <v>28069091.297</v>
      </c>
      <c r="J219" s="138">
        <v>24724541.695</v>
      </c>
      <c r="K219" s="138">
        <v>5849420.912</v>
      </c>
      <c r="L219" s="138">
        <v>466263.975</v>
      </c>
      <c r="M219" s="138">
        <v>407692.995</v>
      </c>
      <c r="N219" s="138">
        <v>96684.643</v>
      </c>
      <c r="O219" s="9" t="s">
        <v>113</v>
      </c>
      <c r="P219" s="9" t="s">
        <v>1235</v>
      </c>
      <c r="Q219" s="9" t="s">
        <v>1344</v>
      </c>
      <c r="R219" s="9" t="s">
        <v>188</v>
      </c>
    </row>
    <row r="220" spans="1:18" ht="13.5" outlineLevel="2">
      <c r="A220" s="9" t="s">
        <v>935</v>
      </c>
      <c r="B220" s="136" t="s">
        <v>1060</v>
      </c>
      <c r="C220" s="136" t="s">
        <v>943</v>
      </c>
      <c r="D220" s="136" t="s">
        <v>944</v>
      </c>
      <c r="E220" s="137" t="s">
        <v>942</v>
      </c>
      <c r="F220" s="137" t="s">
        <v>945</v>
      </c>
      <c r="G220" s="135" t="s">
        <v>576</v>
      </c>
      <c r="H220" s="187">
        <v>4500000</v>
      </c>
      <c r="I220" s="138">
        <v>83101708.891</v>
      </c>
      <c r="J220" s="138" t="s">
        <v>97</v>
      </c>
      <c r="K220" s="138">
        <v>91521033.285</v>
      </c>
      <c r="L220" s="138">
        <v>1380427.058</v>
      </c>
      <c r="M220" s="138" t="s">
        <v>97</v>
      </c>
      <c r="N220" s="138">
        <v>1512744.352</v>
      </c>
      <c r="O220" s="9" t="s">
        <v>1147</v>
      </c>
      <c r="P220" s="9" t="s">
        <v>1235</v>
      </c>
      <c r="Q220" s="9" t="s">
        <v>1344</v>
      </c>
      <c r="R220" s="9" t="s">
        <v>188</v>
      </c>
    </row>
    <row r="221" spans="1:18" ht="13.5" outlineLevel="2">
      <c r="A221" s="9" t="s">
        <v>935</v>
      </c>
      <c r="B221" s="136" t="s">
        <v>1060</v>
      </c>
      <c r="C221" s="136" t="s">
        <v>964</v>
      </c>
      <c r="D221" s="136" t="s">
        <v>965</v>
      </c>
      <c r="E221" s="137" t="s">
        <v>966</v>
      </c>
      <c r="F221" s="137" t="s">
        <v>967</v>
      </c>
      <c r="G221" s="135" t="s">
        <v>576</v>
      </c>
      <c r="H221" s="187">
        <v>1500000</v>
      </c>
      <c r="I221" s="138">
        <v>128770688.785</v>
      </c>
      <c r="J221" s="138">
        <v>1183487.385</v>
      </c>
      <c r="K221" s="138">
        <v>140617187.264</v>
      </c>
      <c r="L221" s="138">
        <v>2139047.986</v>
      </c>
      <c r="M221" s="138">
        <v>19515.003</v>
      </c>
      <c r="N221" s="138">
        <v>2324251.029</v>
      </c>
      <c r="O221" s="9" t="s">
        <v>189</v>
      </c>
      <c r="P221" s="9" t="s">
        <v>1235</v>
      </c>
      <c r="Q221" s="9" t="s">
        <v>1344</v>
      </c>
      <c r="R221" s="9" t="s">
        <v>188</v>
      </c>
    </row>
    <row r="222" spans="1:18" ht="13.5" outlineLevel="2">
      <c r="A222" s="9" t="s">
        <v>763</v>
      </c>
      <c r="B222" s="136" t="s">
        <v>1060</v>
      </c>
      <c r="C222" s="136">
        <v>453820</v>
      </c>
      <c r="D222" s="136" t="s">
        <v>818</v>
      </c>
      <c r="E222" s="137" t="s">
        <v>819</v>
      </c>
      <c r="F222" s="137" t="s">
        <v>116</v>
      </c>
      <c r="G222" s="135" t="s">
        <v>98</v>
      </c>
      <c r="H222" s="187">
        <v>250000</v>
      </c>
      <c r="I222" s="138">
        <v>11912135.2</v>
      </c>
      <c r="J222" s="138" t="s">
        <v>97</v>
      </c>
      <c r="K222" s="138">
        <v>11971498</v>
      </c>
      <c r="L222" s="138">
        <v>197876</v>
      </c>
      <c r="M222" s="138" t="s">
        <v>97</v>
      </c>
      <c r="N222" s="138">
        <v>197876</v>
      </c>
      <c r="O222" s="9" t="s">
        <v>189</v>
      </c>
      <c r="P222" s="9" t="s">
        <v>1235</v>
      </c>
      <c r="Q222" s="9" t="s">
        <v>1344</v>
      </c>
      <c r="R222" s="9" t="s">
        <v>188</v>
      </c>
    </row>
    <row r="223" spans="1:18" ht="13.5" outlineLevel="2">
      <c r="A223" s="9" t="s">
        <v>763</v>
      </c>
      <c r="B223" s="136" t="s">
        <v>1060</v>
      </c>
      <c r="C223" s="136" t="s">
        <v>847</v>
      </c>
      <c r="D223" s="136" t="s">
        <v>848</v>
      </c>
      <c r="E223" s="137" t="s">
        <v>816</v>
      </c>
      <c r="F223" s="137" t="s">
        <v>116</v>
      </c>
      <c r="G223" s="135" t="s">
        <v>98</v>
      </c>
      <c r="H223" s="187">
        <v>1396608</v>
      </c>
      <c r="I223" s="138">
        <v>80848780.6</v>
      </c>
      <c r="J223" s="138">
        <v>533121.68</v>
      </c>
      <c r="K223" s="138">
        <v>80722669.5</v>
      </c>
      <c r="L223" s="138">
        <v>1343003</v>
      </c>
      <c r="M223" s="138">
        <v>8744</v>
      </c>
      <c r="N223" s="138">
        <v>1334259</v>
      </c>
      <c r="O223" s="9" t="s">
        <v>189</v>
      </c>
      <c r="P223" s="9" t="s">
        <v>1235</v>
      </c>
      <c r="Q223" s="9" t="s">
        <v>1344</v>
      </c>
      <c r="R223" s="9" t="s">
        <v>188</v>
      </c>
    </row>
    <row r="224" spans="1:18" ht="13.5" outlineLevel="2">
      <c r="A224" s="9" t="s">
        <v>851</v>
      </c>
      <c r="B224" s="136" t="s">
        <v>1060</v>
      </c>
      <c r="C224" s="136" t="s">
        <v>860</v>
      </c>
      <c r="D224" s="136" t="s">
        <v>861</v>
      </c>
      <c r="E224" s="137" t="s">
        <v>859</v>
      </c>
      <c r="F224" s="137" t="s">
        <v>251</v>
      </c>
      <c r="G224" s="135" t="s">
        <v>98</v>
      </c>
      <c r="H224" s="187">
        <v>9630000</v>
      </c>
      <c r="I224" s="138">
        <v>261653280</v>
      </c>
      <c r="J224" s="138" t="s">
        <v>97</v>
      </c>
      <c r="K224" s="138">
        <v>262957200</v>
      </c>
      <c r="L224" s="138">
        <v>4346400</v>
      </c>
      <c r="M224" s="138" t="s">
        <v>97</v>
      </c>
      <c r="N224" s="138">
        <v>4346400</v>
      </c>
      <c r="O224" s="9" t="s">
        <v>1184</v>
      </c>
      <c r="P224" s="9" t="s">
        <v>1235</v>
      </c>
      <c r="Q224" s="9" t="s">
        <v>1344</v>
      </c>
      <c r="R224" s="9" t="s">
        <v>188</v>
      </c>
    </row>
    <row r="225" spans="1:18" ht="13.5" outlineLevel="2">
      <c r="A225" s="9" t="s">
        <v>851</v>
      </c>
      <c r="B225" s="136" t="s">
        <v>1060</v>
      </c>
      <c r="C225" s="136" t="s">
        <v>855</v>
      </c>
      <c r="D225" s="136" t="s">
        <v>856</v>
      </c>
      <c r="E225" s="137" t="s">
        <v>854</v>
      </c>
      <c r="F225" s="137" t="s">
        <v>251</v>
      </c>
      <c r="G225" s="135" t="s">
        <v>98</v>
      </c>
      <c r="H225" s="187">
        <v>2950000</v>
      </c>
      <c r="I225" s="138">
        <v>177590000</v>
      </c>
      <c r="J225" s="138" t="s">
        <v>97</v>
      </c>
      <c r="K225" s="138">
        <v>178475000</v>
      </c>
      <c r="L225" s="138">
        <v>2950000</v>
      </c>
      <c r="M225" s="138" t="s">
        <v>97</v>
      </c>
      <c r="N225" s="138">
        <v>2950000</v>
      </c>
      <c r="O225" s="9" t="s">
        <v>189</v>
      </c>
      <c r="P225" s="9" t="s">
        <v>1235</v>
      </c>
      <c r="Q225" s="9" t="s">
        <v>1344</v>
      </c>
      <c r="R225" s="9" t="s">
        <v>188</v>
      </c>
    </row>
    <row r="226" spans="1:18" ht="13.5" outlineLevel="1">
      <c r="A226" s="9"/>
      <c r="B226" s="136"/>
      <c r="C226" s="136"/>
      <c r="D226" s="136"/>
      <c r="E226" s="137"/>
      <c r="F226" s="137"/>
      <c r="G226" s="135"/>
      <c r="H226" s="187"/>
      <c r="I226" s="138"/>
      <c r="J226" s="138">
        <f>SUBTOTAL(9,J196:J225)</f>
        <v>2729986692.2570004</v>
      </c>
      <c r="K226" s="138"/>
      <c r="L226" s="138"/>
      <c r="M226" s="138">
        <f>SUBTOTAL(9,M196:M225)</f>
        <v>45021991.521</v>
      </c>
      <c r="N226" s="138"/>
      <c r="O226" s="9"/>
      <c r="P226" s="9"/>
      <c r="Q226" s="9"/>
      <c r="R226" s="193" t="s">
        <v>1283</v>
      </c>
    </row>
    <row r="227" spans="1:18" ht="13.5" outlineLevel="2">
      <c r="A227" s="9" t="s">
        <v>158</v>
      </c>
      <c r="B227" s="136" t="s">
        <v>1062</v>
      </c>
      <c r="C227" s="136" t="s">
        <v>276</v>
      </c>
      <c r="D227" s="136" t="s">
        <v>277</v>
      </c>
      <c r="E227" s="137" t="s">
        <v>275</v>
      </c>
      <c r="F227" s="137" t="s">
        <v>162</v>
      </c>
      <c r="G227" s="9" t="s">
        <v>157</v>
      </c>
      <c r="H227" s="188">
        <v>12500902.93</v>
      </c>
      <c r="I227" s="138">
        <v>963591500.793</v>
      </c>
      <c r="J227" s="138">
        <v>39709613.826</v>
      </c>
      <c r="K227" s="138">
        <v>956904148.988</v>
      </c>
      <c r="L227" s="138">
        <v>16006503.335</v>
      </c>
      <c r="M227" s="138">
        <v>655097.564</v>
      </c>
      <c r="N227" s="138">
        <v>15816597.504</v>
      </c>
      <c r="O227" s="9" t="s">
        <v>213</v>
      </c>
      <c r="P227" s="9" t="s">
        <v>1235</v>
      </c>
      <c r="Q227" s="9" t="s">
        <v>1344</v>
      </c>
      <c r="R227" s="9" t="s">
        <v>278</v>
      </c>
    </row>
    <row r="228" spans="1:18" ht="13.5" outlineLevel="2">
      <c r="A228" s="9" t="s">
        <v>158</v>
      </c>
      <c r="B228" s="136" t="s">
        <v>1062</v>
      </c>
      <c r="C228" s="136" t="s">
        <v>338</v>
      </c>
      <c r="D228" s="136" t="s">
        <v>339</v>
      </c>
      <c r="E228" s="137" t="s">
        <v>340</v>
      </c>
      <c r="F228" s="137" t="s">
        <v>162</v>
      </c>
      <c r="G228" s="9" t="s">
        <v>157</v>
      </c>
      <c r="H228" s="188">
        <v>3505000</v>
      </c>
      <c r="I228" s="138">
        <v>310165140.075</v>
      </c>
      <c r="J228" s="138">
        <v>17201164.65</v>
      </c>
      <c r="K228" s="138">
        <v>303920083.301</v>
      </c>
      <c r="L228" s="138">
        <v>5152244.852</v>
      </c>
      <c r="M228" s="138">
        <v>283636.98</v>
      </c>
      <c r="N228" s="138">
        <v>5023472.451</v>
      </c>
      <c r="O228" s="9" t="s">
        <v>1295</v>
      </c>
      <c r="P228" s="9" t="s">
        <v>1235</v>
      </c>
      <c r="Q228" s="9" t="s">
        <v>1344</v>
      </c>
      <c r="R228" s="9" t="s">
        <v>278</v>
      </c>
    </row>
    <row r="229" spans="1:18" ht="13.5" outlineLevel="2">
      <c r="A229" s="9" t="s">
        <v>689</v>
      </c>
      <c r="B229" s="136" t="s">
        <v>1060</v>
      </c>
      <c r="C229" s="136" t="s">
        <v>715</v>
      </c>
      <c r="D229" s="136" t="s">
        <v>716</v>
      </c>
      <c r="E229" s="137" t="s">
        <v>717</v>
      </c>
      <c r="F229" s="137" t="s">
        <v>196</v>
      </c>
      <c r="G229" s="135" t="s">
        <v>132</v>
      </c>
      <c r="H229" s="187">
        <v>5000000</v>
      </c>
      <c r="I229" s="138">
        <v>143611932.768</v>
      </c>
      <c r="J229" s="138" t="s">
        <v>97</v>
      </c>
      <c r="K229" s="138">
        <v>154389362.084</v>
      </c>
      <c r="L229" s="138">
        <v>2385580.279</v>
      </c>
      <c r="M229" s="138" t="s">
        <v>97</v>
      </c>
      <c r="N229" s="138">
        <v>2551890.282</v>
      </c>
      <c r="O229" s="9" t="s">
        <v>388</v>
      </c>
      <c r="P229" s="9" t="s">
        <v>1235</v>
      </c>
      <c r="Q229" s="9" t="s">
        <v>1344</v>
      </c>
      <c r="R229" s="9" t="s">
        <v>278</v>
      </c>
    </row>
    <row r="230" spans="1:18" ht="13.5" outlineLevel="2">
      <c r="A230" s="9" t="s">
        <v>370</v>
      </c>
      <c r="B230" s="136" t="s">
        <v>1062</v>
      </c>
      <c r="C230" s="136" t="s">
        <v>384</v>
      </c>
      <c r="D230" s="136" t="s">
        <v>385</v>
      </c>
      <c r="E230" s="137" t="s">
        <v>386</v>
      </c>
      <c r="F230" s="137" t="s">
        <v>387</v>
      </c>
      <c r="G230" s="9" t="s">
        <v>157</v>
      </c>
      <c r="H230" s="188">
        <v>2300000</v>
      </c>
      <c r="I230" s="138">
        <v>8720081.859</v>
      </c>
      <c r="J230" s="138" t="s">
        <v>97</v>
      </c>
      <c r="K230" s="138">
        <v>9023348.814</v>
      </c>
      <c r="L230" s="138">
        <v>144851.858</v>
      </c>
      <c r="M230" s="138" t="s">
        <v>97</v>
      </c>
      <c r="N230" s="138">
        <v>149146.261</v>
      </c>
      <c r="O230" s="9" t="s">
        <v>388</v>
      </c>
      <c r="P230" s="9" t="s">
        <v>1235</v>
      </c>
      <c r="Q230" s="9" t="s">
        <v>1344</v>
      </c>
      <c r="R230" s="9" t="s">
        <v>278</v>
      </c>
    </row>
    <row r="231" spans="1:18" ht="13.5" outlineLevel="2">
      <c r="A231" s="9" t="s">
        <v>515</v>
      </c>
      <c r="B231" s="136" t="s">
        <v>1060</v>
      </c>
      <c r="C231" s="136">
        <v>10457</v>
      </c>
      <c r="D231" s="136" t="s">
        <v>871</v>
      </c>
      <c r="E231" s="137" t="s">
        <v>872</v>
      </c>
      <c r="F231" s="137" t="s">
        <v>807</v>
      </c>
      <c r="G231" s="135" t="s">
        <v>211</v>
      </c>
      <c r="H231" s="187">
        <v>804000000</v>
      </c>
      <c r="I231" s="138">
        <v>416350967.742</v>
      </c>
      <c r="J231" s="138">
        <v>415668586.474</v>
      </c>
      <c r="K231" s="138" t="s">
        <v>97</v>
      </c>
      <c r="L231" s="138">
        <v>6916129.032</v>
      </c>
      <c r="M231" s="138">
        <v>6885920.425</v>
      </c>
      <c r="N231" s="138" t="s">
        <v>97</v>
      </c>
      <c r="O231" s="9" t="s">
        <v>1295</v>
      </c>
      <c r="P231" s="9" t="s">
        <v>1235</v>
      </c>
      <c r="Q231" s="9" t="s">
        <v>1344</v>
      </c>
      <c r="R231" s="9" t="s">
        <v>278</v>
      </c>
    </row>
    <row r="232" spans="1:18" ht="13.5" outlineLevel="2">
      <c r="A232" s="9" t="s">
        <v>890</v>
      </c>
      <c r="B232" s="136" t="s">
        <v>1060</v>
      </c>
      <c r="C232" s="136" t="s">
        <v>73</v>
      </c>
      <c r="D232" s="136" t="s">
        <v>74</v>
      </c>
      <c r="E232" s="137" t="s">
        <v>75</v>
      </c>
      <c r="F232" s="137" t="s">
        <v>126</v>
      </c>
      <c r="G232" s="135" t="s">
        <v>575</v>
      </c>
      <c r="H232" s="187">
        <v>12561000</v>
      </c>
      <c r="I232" s="138">
        <v>19670362.437</v>
      </c>
      <c r="J232" s="138" t="s">
        <v>97</v>
      </c>
      <c r="K232" s="138">
        <v>20824435.655</v>
      </c>
      <c r="L232" s="138">
        <v>326750.207</v>
      </c>
      <c r="M232" s="138" t="s">
        <v>97</v>
      </c>
      <c r="N232" s="138">
        <v>344205.548</v>
      </c>
      <c r="O232" s="9" t="s">
        <v>1295</v>
      </c>
      <c r="P232" s="9" t="s">
        <v>1235</v>
      </c>
      <c r="Q232" s="9" t="s">
        <v>1344</v>
      </c>
      <c r="R232" s="9" t="s">
        <v>278</v>
      </c>
    </row>
    <row r="233" spans="1:18" ht="13.5" outlineLevel="2">
      <c r="A233" s="9" t="s">
        <v>910</v>
      </c>
      <c r="B233" s="136" t="s">
        <v>1060</v>
      </c>
      <c r="C233" s="136">
        <v>12003</v>
      </c>
      <c r="D233" s="136" t="s">
        <v>913</v>
      </c>
      <c r="E233" s="137" t="s">
        <v>914</v>
      </c>
      <c r="F233" s="137" t="s">
        <v>146</v>
      </c>
      <c r="G233" s="135" t="s">
        <v>574</v>
      </c>
      <c r="H233" s="187">
        <v>6585000</v>
      </c>
      <c r="I233" s="138">
        <v>35776276.639</v>
      </c>
      <c r="J233" s="138">
        <v>6721805.46</v>
      </c>
      <c r="K233" s="138">
        <v>29680266.851</v>
      </c>
      <c r="L233" s="138">
        <v>594290.31</v>
      </c>
      <c r="M233" s="138">
        <v>110874.91</v>
      </c>
      <c r="N233" s="138">
        <v>490582.923</v>
      </c>
      <c r="O233" s="9" t="s">
        <v>915</v>
      </c>
      <c r="P233" s="9" t="s">
        <v>1235</v>
      </c>
      <c r="Q233" s="9" t="s">
        <v>1344</v>
      </c>
      <c r="R233" s="9" t="s">
        <v>278</v>
      </c>
    </row>
    <row r="234" spans="1:18" ht="13.5" outlineLevel="1">
      <c r="A234" s="9"/>
      <c r="B234" s="136"/>
      <c r="C234" s="136"/>
      <c r="D234" s="136"/>
      <c r="E234" s="137"/>
      <c r="F234" s="137"/>
      <c r="G234" s="135"/>
      <c r="H234" s="187"/>
      <c r="I234" s="138"/>
      <c r="J234" s="138">
        <f>SUBTOTAL(9,J227:J233)</f>
        <v>479301170.40999997</v>
      </c>
      <c r="K234" s="138"/>
      <c r="L234" s="138"/>
      <c r="M234" s="138">
        <f>SUBTOTAL(9,M227:M233)</f>
        <v>7935529.879</v>
      </c>
      <c r="N234" s="138"/>
      <c r="O234" s="9"/>
      <c r="P234" s="9"/>
      <c r="Q234" s="9"/>
      <c r="R234" s="193" t="s">
        <v>1284</v>
      </c>
    </row>
    <row r="235" spans="1:18" ht="13.5" outlineLevel="2">
      <c r="A235" s="9" t="s">
        <v>689</v>
      </c>
      <c r="B235" s="136" t="s">
        <v>1060</v>
      </c>
      <c r="C235" s="136" t="s">
        <v>721</v>
      </c>
      <c r="D235" s="136" t="s">
        <v>722</v>
      </c>
      <c r="E235" s="137" t="s">
        <v>723</v>
      </c>
      <c r="F235" s="137" t="s">
        <v>681</v>
      </c>
      <c r="G235" s="135" t="s">
        <v>132</v>
      </c>
      <c r="H235" s="187">
        <v>5000000</v>
      </c>
      <c r="I235" s="138" t="s">
        <v>97</v>
      </c>
      <c r="J235" s="138" t="s">
        <v>97</v>
      </c>
      <c r="K235" s="138">
        <v>406605375.156</v>
      </c>
      <c r="L235" s="138" t="s">
        <v>97</v>
      </c>
      <c r="M235" s="138" t="s">
        <v>97</v>
      </c>
      <c r="N235" s="138">
        <v>6720750.003</v>
      </c>
      <c r="O235" s="9" t="s">
        <v>724</v>
      </c>
      <c r="P235" s="9" t="s">
        <v>1235</v>
      </c>
      <c r="Q235" s="9" t="s">
        <v>1344</v>
      </c>
      <c r="R235" s="9" t="s">
        <v>817</v>
      </c>
    </row>
    <row r="236" spans="1:18" ht="13.5" outlineLevel="2">
      <c r="A236" s="9" t="s">
        <v>763</v>
      </c>
      <c r="B236" s="136" t="s">
        <v>1060</v>
      </c>
      <c r="C236" s="136">
        <v>45193</v>
      </c>
      <c r="D236" s="136" t="s">
        <v>815</v>
      </c>
      <c r="E236" s="137" t="s">
        <v>816</v>
      </c>
      <c r="F236" s="137" t="s">
        <v>130</v>
      </c>
      <c r="G236" s="135" t="s">
        <v>98</v>
      </c>
      <c r="H236" s="187">
        <v>334635</v>
      </c>
      <c r="I236" s="138">
        <v>20145027</v>
      </c>
      <c r="J236" s="138">
        <v>20393575.53</v>
      </c>
      <c r="K236" s="138" t="s">
        <v>97</v>
      </c>
      <c r="L236" s="138">
        <v>334635</v>
      </c>
      <c r="M236" s="138">
        <v>334635</v>
      </c>
      <c r="N236" s="138" t="s">
        <v>97</v>
      </c>
      <c r="O236" s="9" t="s">
        <v>724</v>
      </c>
      <c r="P236" s="9" t="s">
        <v>1235</v>
      </c>
      <c r="Q236" s="9" t="s">
        <v>1344</v>
      </c>
      <c r="R236" s="9" t="s">
        <v>817</v>
      </c>
    </row>
    <row r="237" spans="1:18" ht="13.5" outlineLevel="2">
      <c r="A237" s="9" t="s">
        <v>763</v>
      </c>
      <c r="B237" s="136" t="s">
        <v>1060</v>
      </c>
      <c r="C237" s="136" t="s">
        <v>822</v>
      </c>
      <c r="D237" s="136" t="s">
        <v>823</v>
      </c>
      <c r="E237" s="137" t="s">
        <v>824</v>
      </c>
      <c r="F237" s="137" t="s">
        <v>510</v>
      </c>
      <c r="G237" s="135" t="s">
        <v>98</v>
      </c>
      <c r="H237" s="187">
        <v>10596234</v>
      </c>
      <c r="I237" s="138">
        <v>550010557.6</v>
      </c>
      <c r="J237" s="138">
        <v>5073490.72</v>
      </c>
      <c r="K237" s="138">
        <v>547698030</v>
      </c>
      <c r="L237" s="138">
        <v>9136388</v>
      </c>
      <c r="M237" s="138">
        <v>83528</v>
      </c>
      <c r="N237" s="138">
        <v>9052860</v>
      </c>
      <c r="O237" s="9" t="s">
        <v>1058</v>
      </c>
      <c r="P237" s="9" t="s">
        <v>1235</v>
      </c>
      <c r="Q237" s="9" t="s">
        <v>1344</v>
      </c>
      <c r="R237" s="9" t="s">
        <v>817</v>
      </c>
    </row>
    <row r="238" spans="1:18" ht="13.5" outlineLevel="2">
      <c r="A238" s="9" t="s">
        <v>763</v>
      </c>
      <c r="B238" s="136" t="s">
        <v>1060</v>
      </c>
      <c r="C238" s="136" t="s">
        <v>831</v>
      </c>
      <c r="D238" s="136" t="s">
        <v>832</v>
      </c>
      <c r="E238" s="137" t="s">
        <v>833</v>
      </c>
      <c r="F238" s="137" t="s">
        <v>834</v>
      </c>
      <c r="G238" s="135" t="s">
        <v>98</v>
      </c>
      <c r="H238" s="187">
        <v>1979824</v>
      </c>
      <c r="I238" s="138">
        <v>75413683.8</v>
      </c>
      <c r="J238" s="138" t="s">
        <v>97</v>
      </c>
      <c r="K238" s="138">
        <v>75789499.5</v>
      </c>
      <c r="L238" s="138">
        <v>1252719</v>
      </c>
      <c r="M238" s="138" t="s">
        <v>97</v>
      </c>
      <c r="N238" s="138">
        <v>1252719</v>
      </c>
      <c r="O238" s="9" t="s">
        <v>388</v>
      </c>
      <c r="P238" s="9" t="s">
        <v>1235</v>
      </c>
      <c r="Q238" s="9" t="s">
        <v>1344</v>
      </c>
      <c r="R238" s="9" t="s">
        <v>817</v>
      </c>
    </row>
    <row r="239" spans="1:18" ht="13.5" outlineLevel="1">
      <c r="A239" s="9"/>
      <c r="B239" s="136"/>
      <c r="C239" s="136"/>
      <c r="D239" s="136"/>
      <c r="E239" s="137"/>
      <c r="F239" s="137"/>
      <c r="G239" s="135"/>
      <c r="H239" s="187"/>
      <c r="I239" s="138"/>
      <c r="J239" s="138">
        <f>SUBTOTAL(9,J235:J238)</f>
        <v>25467066.25</v>
      </c>
      <c r="K239" s="138"/>
      <c r="L239" s="138"/>
      <c r="M239" s="138">
        <f>SUBTOTAL(9,M235:M238)</f>
        <v>418163</v>
      </c>
      <c r="N239" s="138"/>
      <c r="O239" s="9"/>
      <c r="P239" s="9"/>
      <c r="Q239" s="9"/>
      <c r="R239" s="193" t="s">
        <v>1285</v>
      </c>
    </row>
    <row r="240" spans="1:18" ht="13.5" outlineLevel="2">
      <c r="A240" s="9" t="s">
        <v>560</v>
      </c>
      <c r="B240" s="136" t="s">
        <v>1062</v>
      </c>
      <c r="C240" s="136" t="s">
        <v>77</v>
      </c>
      <c r="D240" s="136" t="s">
        <v>78</v>
      </c>
      <c r="E240" s="137" t="s">
        <v>79</v>
      </c>
      <c r="F240" s="137" t="s">
        <v>130</v>
      </c>
      <c r="G240" s="9" t="s">
        <v>98</v>
      </c>
      <c r="H240" s="188">
        <v>133000000</v>
      </c>
      <c r="I240" s="138" t="s">
        <v>97</v>
      </c>
      <c r="J240" s="138" t="s">
        <v>97</v>
      </c>
      <c r="K240" s="138">
        <v>8046500000</v>
      </c>
      <c r="L240" s="138" t="s">
        <v>97</v>
      </c>
      <c r="M240" s="138" t="s">
        <v>97</v>
      </c>
      <c r="N240" s="138">
        <v>133000000</v>
      </c>
      <c r="O240" s="9" t="s">
        <v>1148</v>
      </c>
      <c r="P240" s="9" t="s">
        <v>1237</v>
      </c>
      <c r="Q240" s="9" t="s">
        <v>1346</v>
      </c>
      <c r="R240" s="9" t="s">
        <v>1</v>
      </c>
    </row>
    <row r="241" spans="1:18" ht="13.5" outlineLevel="1">
      <c r="A241" s="9"/>
      <c r="B241" s="136"/>
      <c r="C241" s="136"/>
      <c r="D241" s="136"/>
      <c r="E241" s="137"/>
      <c r="F241" s="137"/>
      <c r="G241" s="9"/>
      <c r="H241" s="188"/>
      <c r="I241" s="138"/>
      <c r="J241" s="138">
        <f>SUBTOTAL(9,J240:J240)</f>
        <v>0</v>
      </c>
      <c r="K241" s="138"/>
      <c r="L241" s="138"/>
      <c r="M241" s="138">
        <f>SUBTOTAL(9,M240:M240)</f>
        <v>0</v>
      </c>
      <c r="N241" s="138"/>
      <c r="O241" s="9"/>
      <c r="P241" s="9"/>
      <c r="Q241" s="9"/>
      <c r="R241" s="193" t="s">
        <v>56</v>
      </c>
    </row>
    <row r="242" spans="1:18" ht="13.5" outlineLevel="2">
      <c r="A242" s="9" t="s">
        <v>158</v>
      </c>
      <c r="B242" s="136" t="s">
        <v>1062</v>
      </c>
      <c r="C242" s="136" t="s">
        <v>201</v>
      </c>
      <c r="D242" s="136" t="s">
        <v>202</v>
      </c>
      <c r="E242" s="137" t="s">
        <v>203</v>
      </c>
      <c r="F242" s="137" t="s">
        <v>204</v>
      </c>
      <c r="G242" s="9" t="s">
        <v>157</v>
      </c>
      <c r="H242" s="188">
        <v>16135823.92</v>
      </c>
      <c r="I242" s="138">
        <v>1384991328.765</v>
      </c>
      <c r="J242" s="138">
        <v>61995896.94</v>
      </c>
      <c r="K242" s="138">
        <v>1371348950.742</v>
      </c>
      <c r="L242" s="138">
        <v>23006500.478</v>
      </c>
      <c r="M242" s="138">
        <v>1021974.64</v>
      </c>
      <c r="N242" s="138">
        <v>22666924.806</v>
      </c>
      <c r="O242" s="9" t="s">
        <v>391</v>
      </c>
      <c r="P242" s="9" t="s">
        <v>1235</v>
      </c>
      <c r="Q242" s="9" t="s">
        <v>1344</v>
      </c>
      <c r="R242" s="9" t="s">
        <v>205</v>
      </c>
    </row>
    <row r="243" spans="1:18" ht="27" outlineLevel="2">
      <c r="A243" s="9" t="s">
        <v>158</v>
      </c>
      <c r="B243" s="136" t="s">
        <v>1062</v>
      </c>
      <c r="C243" s="136" t="s">
        <v>239</v>
      </c>
      <c r="D243" s="136" t="s">
        <v>240</v>
      </c>
      <c r="E243" s="137" t="s">
        <v>238</v>
      </c>
      <c r="F243" s="137" t="s">
        <v>9</v>
      </c>
      <c r="G243" s="9" t="s">
        <v>157</v>
      </c>
      <c r="H243" s="188">
        <v>37885181.6</v>
      </c>
      <c r="I243" s="138">
        <v>976677104.346</v>
      </c>
      <c r="J243" s="138">
        <v>775006479.604</v>
      </c>
      <c r="K243" s="138">
        <v>230744200.949</v>
      </c>
      <c r="L243" s="138">
        <v>16223872.165</v>
      </c>
      <c r="M243" s="138">
        <v>12770694.582</v>
      </c>
      <c r="N243" s="138">
        <v>3813953.735</v>
      </c>
      <c r="O243" s="9" t="s">
        <v>1145</v>
      </c>
      <c r="P243" s="9" t="s">
        <v>1235</v>
      </c>
      <c r="Q243" s="9" t="s">
        <v>1344</v>
      </c>
      <c r="R243" s="9" t="s">
        <v>205</v>
      </c>
    </row>
    <row r="244" spans="1:18" ht="27" outlineLevel="2">
      <c r="A244" s="9" t="s">
        <v>158</v>
      </c>
      <c r="B244" s="136" t="s">
        <v>1062</v>
      </c>
      <c r="C244" s="136" t="s">
        <v>266</v>
      </c>
      <c r="D244" s="136" t="s">
        <v>267</v>
      </c>
      <c r="E244" s="137" t="s">
        <v>268</v>
      </c>
      <c r="F244" s="137" t="s">
        <v>269</v>
      </c>
      <c r="G244" s="9" t="s">
        <v>157</v>
      </c>
      <c r="H244" s="188">
        <v>31429001.24</v>
      </c>
      <c r="I244" s="138">
        <v>2691224604.842</v>
      </c>
      <c r="J244" s="138">
        <v>294831408.265</v>
      </c>
      <c r="K244" s="138">
        <v>2488225496.695</v>
      </c>
      <c r="L244" s="138">
        <v>44704727.655</v>
      </c>
      <c r="M244" s="138">
        <v>4865587.635</v>
      </c>
      <c r="N244" s="138">
        <v>41127694.16</v>
      </c>
      <c r="O244" s="9" t="s">
        <v>1145</v>
      </c>
      <c r="P244" s="9" t="s">
        <v>1235</v>
      </c>
      <c r="Q244" s="9" t="s">
        <v>1344</v>
      </c>
      <c r="R244" s="9" t="s">
        <v>205</v>
      </c>
    </row>
    <row r="245" spans="1:18" ht="27" outlineLevel="2">
      <c r="A245" s="9" t="s">
        <v>158</v>
      </c>
      <c r="B245" s="136" t="s">
        <v>1062</v>
      </c>
      <c r="C245" s="136" t="s">
        <v>271</v>
      </c>
      <c r="D245" s="136" t="s">
        <v>272</v>
      </c>
      <c r="E245" s="137" t="s">
        <v>268</v>
      </c>
      <c r="F245" s="137" t="s">
        <v>269</v>
      </c>
      <c r="G245" s="9" t="s">
        <v>211</v>
      </c>
      <c r="H245" s="188">
        <v>4896225000</v>
      </c>
      <c r="I245" s="138">
        <v>2426128314.701</v>
      </c>
      <c r="J245" s="138">
        <v>306797193.03</v>
      </c>
      <c r="K245" s="138">
        <v>2018708181.005</v>
      </c>
      <c r="L245" s="138">
        <v>40301134.796</v>
      </c>
      <c r="M245" s="138">
        <v>5063000</v>
      </c>
      <c r="N245" s="138">
        <v>33367077.372</v>
      </c>
      <c r="O245" s="9" t="s">
        <v>1145</v>
      </c>
      <c r="P245" s="9" t="s">
        <v>1235</v>
      </c>
      <c r="Q245" s="9" t="s">
        <v>1344</v>
      </c>
      <c r="R245" s="9" t="s">
        <v>205</v>
      </c>
    </row>
    <row r="246" spans="1:18" ht="13.5" outlineLevel="2">
      <c r="A246" s="9" t="s">
        <v>158</v>
      </c>
      <c r="B246" s="136" t="s">
        <v>1062</v>
      </c>
      <c r="C246" s="136" t="s">
        <v>306</v>
      </c>
      <c r="D246" s="136" t="s">
        <v>307</v>
      </c>
      <c r="E246" s="137" t="s">
        <v>308</v>
      </c>
      <c r="F246" s="137" t="s">
        <v>162</v>
      </c>
      <c r="G246" s="9" t="s">
        <v>157</v>
      </c>
      <c r="H246" s="188">
        <v>38031000</v>
      </c>
      <c r="I246" s="138">
        <v>3257050771.961</v>
      </c>
      <c r="J246" s="138">
        <v>83131687.996</v>
      </c>
      <c r="K246" s="138">
        <v>3286171840.91</v>
      </c>
      <c r="L246" s="138">
        <v>54103833.421</v>
      </c>
      <c r="M246" s="138">
        <v>1371174.751</v>
      </c>
      <c r="N246" s="138">
        <v>54316889.932</v>
      </c>
      <c r="O246" s="9" t="s">
        <v>113</v>
      </c>
      <c r="P246" s="9" t="s">
        <v>1235</v>
      </c>
      <c r="Q246" s="9" t="s">
        <v>1344</v>
      </c>
      <c r="R246" s="9" t="s">
        <v>205</v>
      </c>
    </row>
    <row r="247" spans="1:18" ht="13.5" outlineLevel="2">
      <c r="A247" s="9" t="s">
        <v>158</v>
      </c>
      <c r="B247" s="136" t="s">
        <v>1062</v>
      </c>
      <c r="C247" s="136" t="s">
        <v>336</v>
      </c>
      <c r="D247" s="136" t="s">
        <v>1063</v>
      </c>
      <c r="E247" s="137" t="s">
        <v>321</v>
      </c>
      <c r="F247" s="137" t="s">
        <v>337</v>
      </c>
      <c r="G247" s="9" t="s">
        <v>157</v>
      </c>
      <c r="H247" s="188">
        <v>7010000</v>
      </c>
      <c r="I247" s="138">
        <v>620330280.151</v>
      </c>
      <c r="J247" s="138">
        <v>60019117.5</v>
      </c>
      <c r="K247" s="138">
        <v>582475338.92</v>
      </c>
      <c r="L247" s="138">
        <v>10304489.704</v>
      </c>
      <c r="M247" s="138">
        <v>989679.57</v>
      </c>
      <c r="N247" s="138">
        <v>9627691.552</v>
      </c>
      <c r="O247" s="9" t="s">
        <v>1144</v>
      </c>
      <c r="P247" s="9" t="s">
        <v>1235</v>
      </c>
      <c r="Q247" s="9" t="s">
        <v>1344</v>
      </c>
      <c r="R247" s="9" t="s">
        <v>205</v>
      </c>
    </row>
    <row r="248" spans="1:18" ht="13.5" outlineLevel="2">
      <c r="A248" s="9" t="s">
        <v>1024</v>
      </c>
      <c r="B248" s="136" t="s">
        <v>1062</v>
      </c>
      <c r="C248" s="136" t="s">
        <v>1054</v>
      </c>
      <c r="D248" s="136" t="s">
        <v>1055</v>
      </c>
      <c r="E248" s="137" t="s">
        <v>1210</v>
      </c>
      <c r="F248" s="137" t="s">
        <v>146</v>
      </c>
      <c r="G248" s="9" t="s">
        <v>132</v>
      </c>
      <c r="H248" s="188">
        <v>19764039.63</v>
      </c>
      <c r="I248" s="138">
        <v>310478609.504</v>
      </c>
      <c r="J248" s="138">
        <v>260429086.624</v>
      </c>
      <c r="K248" s="138">
        <v>68602296.254</v>
      </c>
      <c r="L248" s="138">
        <v>5157451.986</v>
      </c>
      <c r="M248" s="138">
        <v>4285204.056</v>
      </c>
      <c r="N248" s="138">
        <v>1133922.252</v>
      </c>
      <c r="O248" s="9" t="s">
        <v>1066</v>
      </c>
      <c r="P248" s="9" t="s">
        <v>1235</v>
      </c>
      <c r="Q248" s="9" t="s">
        <v>1344</v>
      </c>
      <c r="R248" s="9" t="s">
        <v>205</v>
      </c>
    </row>
    <row r="249" spans="1:18" ht="13.5" outlineLevel="2">
      <c r="A249" s="9" t="s">
        <v>355</v>
      </c>
      <c r="B249" s="136" t="s">
        <v>1062</v>
      </c>
      <c r="C249" s="136" t="s">
        <v>367</v>
      </c>
      <c r="D249" s="136" t="s">
        <v>368</v>
      </c>
      <c r="E249" s="137" t="s">
        <v>369</v>
      </c>
      <c r="F249" s="137" t="s">
        <v>282</v>
      </c>
      <c r="G249" s="9" t="s">
        <v>98</v>
      </c>
      <c r="H249" s="188">
        <v>50000000</v>
      </c>
      <c r="I249" s="138">
        <v>3002475000</v>
      </c>
      <c r="J249" s="138">
        <v>271432550</v>
      </c>
      <c r="K249" s="138">
        <v>2745187500</v>
      </c>
      <c r="L249" s="138">
        <v>49875000</v>
      </c>
      <c r="M249" s="138">
        <v>4500000</v>
      </c>
      <c r="N249" s="138">
        <v>45375000</v>
      </c>
      <c r="O249" s="9" t="s">
        <v>1145</v>
      </c>
      <c r="P249" s="9" t="s">
        <v>1235</v>
      </c>
      <c r="Q249" s="9" t="s">
        <v>1344</v>
      </c>
      <c r="R249" s="9" t="s">
        <v>205</v>
      </c>
    </row>
    <row r="250" spans="1:18" ht="13.5" outlineLevel="2">
      <c r="A250" s="9" t="s">
        <v>515</v>
      </c>
      <c r="B250" s="136" t="s">
        <v>1060</v>
      </c>
      <c r="C250" s="136">
        <v>10455</v>
      </c>
      <c r="D250" s="136" t="s">
        <v>867</v>
      </c>
      <c r="E250" s="137" t="s">
        <v>868</v>
      </c>
      <c r="F250" s="137" t="s">
        <v>869</v>
      </c>
      <c r="G250" s="135" t="s">
        <v>211</v>
      </c>
      <c r="H250" s="187">
        <v>1222000000</v>
      </c>
      <c r="I250" s="138">
        <v>632812043.011</v>
      </c>
      <c r="J250" s="138">
        <v>638434808.158</v>
      </c>
      <c r="K250" s="138" t="s">
        <v>97</v>
      </c>
      <c r="L250" s="138">
        <v>10511827.957</v>
      </c>
      <c r="M250" s="138">
        <v>10559972.347</v>
      </c>
      <c r="N250" s="138" t="s">
        <v>97</v>
      </c>
      <c r="O250" s="9" t="s">
        <v>1145</v>
      </c>
      <c r="P250" s="9" t="s">
        <v>1235</v>
      </c>
      <c r="Q250" s="9" t="s">
        <v>1344</v>
      </c>
      <c r="R250" s="9" t="s">
        <v>205</v>
      </c>
    </row>
    <row r="251" spans="1:18" ht="13.5" outlineLevel="2">
      <c r="A251" s="9" t="s">
        <v>515</v>
      </c>
      <c r="B251" s="136" t="s">
        <v>1060</v>
      </c>
      <c r="C251" s="136">
        <v>10458</v>
      </c>
      <c r="D251" s="136" t="s">
        <v>873</v>
      </c>
      <c r="E251" s="137" t="s">
        <v>874</v>
      </c>
      <c r="F251" s="137" t="s">
        <v>116</v>
      </c>
      <c r="G251" s="135" t="s">
        <v>211</v>
      </c>
      <c r="H251" s="187">
        <v>3228000000</v>
      </c>
      <c r="I251" s="138">
        <v>1671618064.516</v>
      </c>
      <c r="J251" s="138">
        <v>42394059.814</v>
      </c>
      <c r="K251" s="138">
        <v>1553992488.57</v>
      </c>
      <c r="L251" s="138">
        <v>27767741.935</v>
      </c>
      <c r="M251" s="138">
        <v>702295.367</v>
      </c>
      <c r="N251" s="138">
        <v>25685826.257</v>
      </c>
      <c r="O251" s="9" t="s">
        <v>175</v>
      </c>
      <c r="P251" s="9" t="s">
        <v>1235</v>
      </c>
      <c r="Q251" s="9" t="s">
        <v>1344</v>
      </c>
      <c r="R251" s="9" t="s">
        <v>205</v>
      </c>
    </row>
    <row r="252" spans="1:18" ht="13.5" outlineLevel="2">
      <c r="A252" s="9" t="s">
        <v>515</v>
      </c>
      <c r="B252" s="136" t="s">
        <v>1062</v>
      </c>
      <c r="C252" s="136" t="s">
        <v>511</v>
      </c>
      <c r="D252" s="136" t="s">
        <v>512</v>
      </c>
      <c r="E252" s="137" t="s">
        <v>513</v>
      </c>
      <c r="F252" s="137" t="s">
        <v>514</v>
      </c>
      <c r="G252" s="9" t="s">
        <v>211</v>
      </c>
      <c r="H252" s="188">
        <v>3840221709</v>
      </c>
      <c r="I252" s="138">
        <v>183878562.428</v>
      </c>
      <c r="J252" s="138">
        <v>184867489.747</v>
      </c>
      <c r="K252" s="138" t="s">
        <v>97</v>
      </c>
      <c r="L252" s="138">
        <v>3054461.17</v>
      </c>
      <c r="M252" s="138">
        <v>3065621.168</v>
      </c>
      <c r="N252" s="138" t="s">
        <v>97</v>
      </c>
      <c r="O252" s="9" t="s">
        <v>1144</v>
      </c>
      <c r="P252" s="9" t="s">
        <v>1235</v>
      </c>
      <c r="Q252" s="9" t="s">
        <v>1344</v>
      </c>
      <c r="R252" s="9" t="s">
        <v>205</v>
      </c>
    </row>
    <row r="253" spans="1:18" ht="13.5" outlineLevel="2">
      <c r="A253" s="9" t="s">
        <v>564</v>
      </c>
      <c r="B253" s="136" t="s">
        <v>1062</v>
      </c>
      <c r="C253" s="136">
        <v>12620010005</v>
      </c>
      <c r="D253" s="136" t="s">
        <v>566</v>
      </c>
      <c r="E253" s="137" t="s">
        <v>563</v>
      </c>
      <c r="F253" s="137" t="s">
        <v>116</v>
      </c>
      <c r="G253" s="9" t="s">
        <v>561</v>
      </c>
      <c r="H253" s="188">
        <v>73460000</v>
      </c>
      <c r="I253" s="138">
        <v>1204032780.637</v>
      </c>
      <c r="J253" s="138" t="s">
        <v>97</v>
      </c>
      <c r="K253" s="138">
        <v>1210049416.666</v>
      </c>
      <c r="L253" s="138">
        <v>20000544.529</v>
      </c>
      <c r="M253" s="138" t="s">
        <v>97</v>
      </c>
      <c r="N253" s="138">
        <v>20000816.804</v>
      </c>
      <c r="O253" s="9" t="s">
        <v>292</v>
      </c>
      <c r="P253" s="9" t="s">
        <v>1235</v>
      </c>
      <c r="Q253" s="9" t="s">
        <v>1344</v>
      </c>
      <c r="R253" s="9" t="s">
        <v>205</v>
      </c>
    </row>
    <row r="254" spans="1:18" ht="13.5" outlineLevel="2">
      <c r="A254" s="9" t="s">
        <v>564</v>
      </c>
      <c r="B254" s="136" t="s">
        <v>1062</v>
      </c>
      <c r="C254" s="136">
        <v>12620010006</v>
      </c>
      <c r="D254" s="136" t="s">
        <v>567</v>
      </c>
      <c r="E254" s="137" t="s">
        <v>563</v>
      </c>
      <c r="F254" s="137" t="s">
        <v>116</v>
      </c>
      <c r="G254" s="9" t="s">
        <v>561</v>
      </c>
      <c r="H254" s="188">
        <v>146920000</v>
      </c>
      <c r="I254" s="138">
        <v>2408065561.273</v>
      </c>
      <c r="J254" s="138" t="s">
        <v>97</v>
      </c>
      <c r="K254" s="138">
        <v>2420098833.331</v>
      </c>
      <c r="L254" s="138">
        <v>40001089.058</v>
      </c>
      <c r="M254" s="138" t="s">
        <v>97</v>
      </c>
      <c r="N254" s="138">
        <v>40001633.609</v>
      </c>
      <c r="O254" s="9" t="s">
        <v>1144</v>
      </c>
      <c r="P254" s="9" t="s">
        <v>1235</v>
      </c>
      <c r="Q254" s="9" t="s">
        <v>1344</v>
      </c>
      <c r="R254" s="9" t="s">
        <v>205</v>
      </c>
    </row>
    <row r="255" spans="1:18" ht="13.5" outlineLevel="2">
      <c r="A255" s="9" t="s">
        <v>935</v>
      </c>
      <c r="B255" s="136" t="s">
        <v>1060</v>
      </c>
      <c r="C255" s="136">
        <v>10756</v>
      </c>
      <c r="D255" s="136" t="s">
        <v>938</v>
      </c>
      <c r="E255" s="137" t="s">
        <v>939</v>
      </c>
      <c r="F255" s="137" t="s">
        <v>940</v>
      </c>
      <c r="G255" s="135" t="s">
        <v>576</v>
      </c>
      <c r="H255" s="187">
        <v>6500000</v>
      </c>
      <c r="I255" s="138">
        <v>421554938.871</v>
      </c>
      <c r="J255" s="138">
        <v>291173989.547</v>
      </c>
      <c r="K255" s="138">
        <v>169098947.391</v>
      </c>
      <c r="L255" s="138">
        <v>7002573.735</v>
      </c>
      <c r="M255" s="138">
        <v>4801286.001</v>
      </c>
      <c r="N255" s="138">
        <v>2795023.924</v>
      </c>
      <c r="O255" s="9" t="s">
        <v>167</v>
      </c>
      <c r="P255" s="9" t="s">
        <v>1235</v>
      </c>
      <c r="Q255" s="9" t="s">
        <v>1344</v>
      </c>
      <c r="R255" s="9" t="s">
        <v>205</v>
      </c>
    </row>
    <row r="256" spans="1:18" ht="13.5" outlineLevel="1">
      <c r="A256" s="9"/>
      <c r="B256" s="136"/>
      <c r="C256" s="136"/>
      <c r="D256" s="136"/>
      <c r="E256" s="137"/>
      <c r="F256" s="137"/>
      <c r="G256" s="135"/>
      <c r="H256" s="187"/>
      <c r="I256" s="138"/>
      <c r="J256" s="138">
        <f>SUBTOTAL(9,J242:J255)</f>
        <v>3270513767.2250004</v>
      </c>
      <c r="K256" s="138"/>
      <c r="L256" s="138"/>
      <c r="M256" s="138">
        <f>SUBTOTAL(9,M242:M255)</f>
        <v>53996490.117</v>
      </c>
      <c r="N256" s="138"/>
      <c r="O256" s="9"/>
      <c r="P256" s="9"/>
      <c r="Q256" s="9"/>
      <c r="R256" s="193" t="s">
        <v>1286</v>
      </c>
    </row>
    <row r="257" spans="1:18" ht="13.5" outlineLevel="2">
      <c r="A257" s="9" t="s">
        <v>970</v>
      </c>
      <c r="B257" s="136" t="s">
        <v>1060</v>
      </c>
      <c r="C257" s="136">
        <v>620030001</v>
      </c>
      <c r="D257" s="136" t="s">
        <v>979</v>
      </c>
      <c r="E257" s="137" t="s">
        <v>980</v>
      </c>
      <c r="F257" s="137" t="s">
        <v>981</v>
      </c>
      <c r="G257" s="135" t="s">
        <v>98</v>
      </c>
      <c r="H257" s="187">
        <v>50000000</v>
      </c>
      <c r="I257" s="138">
        <v>2408000000</v>
      </c>
      <c r="J257" s="138" t="s">
        <v>97</v>
      </c>
      <c r="K257" s="138">
        <v>3025000000</v>
      </c>
      <c r="L257" s="138">
        <v>40000000</v>
      </c>
      <c r="M257" s="138" t="s">
        <v>97</v>
      </c>
      <c r="N257" s="138">
        <v>50000000</v>
      </c>
      <c r="O257" s="9" t="s">
        <v>333</v>
      </c>
      <c r="P257" s="9" t="s">
        <v>1235</v>
      </c>
      <c r="Q257" s="9" t="s">
        <v>1344</v>
      </c>
      <c r="R257" s="9" t="s">
        <v>333</v>
      </c>
    </row>
    <row r="258" spans="1:18" ht="13.5" outlineLevel="1">
      <c r="A258" s="9"/>
      <c r="B258" s="136"/>
      <c r="C258" s="136"/>
      <c r="D258" s="136"/>
      <c r="E258" s="137"/>
      <c r="F258" s="137"/>
      <c r="G258" s="135"/>
      <c r="H258" s="187"/>
      <c r="I258" s="138"/>
      <c r="J258" s="138">
        <f>SUBTOTAL(9,J257:J257)</f>
        <v>0</v>
      </c>
      <c r="K258" s="138"/>
      <c r="L258" s="138"/>
      <c r="M258" s="138">
        <f>SUBTOTAL(9,M257:M257)</f>
        <v>0</v>
      </c>
      <c r="N258" s="138"/>
      <c r="O258" s="9"/>
      <c r="P258" s="9"/>
      <c r="Q258" s="9"/>
      <c r="R258" s="193" t="s">
        <v>57</v>
      </c>
    </row>
    <row r="259" spans="1:18" ht="13.5" outlineLevel="2">
      <c r="A259" s="9" t="s">
        <v>137</v>
      </c>
      <c r="B259" s="136" t="s">
        <v>1060</v>
      </c>
      <c r="C259" s="136">
        <v>10211</v>
      </c>
      <c r="D259" s="136" t="s">
        <v>16</v>
      </c>
      <c r="E259" s="137" t="s">
        <v>17</v>
      </c>
      <c r="F259" s="137" t="s">
        <v>625</v>
      </c>
      <c r="G259" s="135" t="s">
        <v>15</v>
      </c>
      <c r="H259" s="187">
        <v>30000000</v>
      </c>
      <c r="I259" s="138">
        <v>14323969.064</v>
      </c>
      <c r="J259" s="138" t="s">
        <v>97</v>
      </c>
      <c r="K259" s="138">
        <v>14585524.728</v>
      </c>
      <c r="L259" s="138">
        <v>237939.685</v>
      </c>
      <c r="M259" s="138" t="s">
        <v>97</v>
      </c>
      <c r="N259" s="138">
        <v>241083.053</v>
      </c>
      <c r="O259" s="9" t="s">
        <v>18</v>
      </c>
      <c r="P259" s="9" t="s">
        <v>1235</v>
      </c>
      <c r="Q259" s="9" t="s">
        <v>1344</v>
      </c>
      <c r="R259" s="9" t="s">
        <v>649</v>
      </c>
    </row>
    <row r="260" spans="1:18" ht="13.5" outlineLevel="2">
      <c r="A260" s="9" t="s">
        <v>137</v>
      </c>
      <c r="B260" s="136" t="s">
        <v>1060</v>
      </c>
      <c r="C260" s="136">
        <v>10213</v>
      </c>
      <c r="D260" s="136" t="s">
        <v>647</v>
      </c>
      <c r="E260" s="137" t="s">
        <v>648</v>
      </c>
      <c r="F260" s="137" t="s">
        <v>196</v>
      </c>
      <c r="G260" s="135" t="s">
        <v>132</v>
      </c>
      <c r="H260" s="187">
        <v>4090335</v>
      </c>
      <c r="I260" s="138">
        <v>7571995.427</v>
      </c>
      <c r="J260" s="138" t="s">
        <v>97</v>
      </c>
      <c r="K260" s="138">
        <v>8140239.611</v>
      </c>
      <c r="L260" s="138">
        <v>125780.655</v>
      </c>
      <c r="M260" s="138" t="s">
        <v>97</v>
      </c>
      <c r="N260" s="138">
        <v>134549.415</v>
      </c>
      <c r="O260" s="9" t="s">
        <v>333</v>
      </c>
      <c r="P260" s="9" t="s">
        <v>1235</v>
      </c>
      <c r="Q260" s="9" t="s">
        <v>1344</v>
      </c>
      <c r="R260" s="9" t="s">
        <v>649</v>
      </c>
    </row>
    <row r="261" spans="1:18" ht="13.5" outlineLevel="2">
      <c r="A261" s="9" t="s">
        <v>137</v>
      </c>
      <c r="B261" s="136" t="s">
        <v>1060</v>
      </c>
      <c r="C261" s="136">
        <v>10214</v>
      </c>
      <c r="D261" s="136" t="s">
        <v>650</v>
      </c>
      <c r="E261" s="137" t="s">
        <v>651</v>
      </c>
      <c r="F261" s="137" t="s">
        <v>196</v>
      </c>
      <c r="G261" s="135" t="s">
        <v>132</v>
      </c>
      <c r="H261" s="187">
        <v>1533876</v>
      </c>
      <c r="I261" s="138">
        <v>1076494.175</v>
      </c>
      <c r="J261" s="138" t="s">
        <v>97</v>
      </c>
      <c r="K261" s="138">
        <v>1157280.219</v>
      </c>
      <c r="L261" s="138">
        <v>17881.963</v>
      </c>
      <c r="M261" s="138" t="s">
        <v>97</v>
      </c>
      <c r="N261" s="138">
        <v>19128.599</v>
      </c>
      <c r="O261" s="9" t="s">
        <v>333</v>
      </c>
      <c r="P261" s="9" t="s">
        <v>1235</v>
      </c>
      <c r="Q261" s="9" t="s">
        <v>1344</v>
      </c>
      <c r="R261" s="9" t="s">
        <v>649</v>
      </c>
    </row>
    <row r="262" spans="1:18" ht="13.5" outlineLevel="2">
      <c r="A262" s="9" t="s">
        <v>82</v>
      </c>
      <c r="B262" s="136" t="s">
        <v>1060</v>
      </c>
      <c r="C262" s="136">
        <v>13003</v>
      </c>
      <c r="D262" s="136" t="s">
        <v>83</v>
      </c>
      <c r="E262" s="137" t="s">
        <v>84</v>
      </c>
      <c r="F262" s="137" t="s">
        <v>380</v>
      </c>
      <c r="G262" s="135" t="s">
        <v>98</v>
      </c>
      <c r="H262" s="187">
        <v>3231828</v>
      </c>
      <c r="I262" s="138">
        <v>1077580</v>
      </c>
      <c r="J262" s="138" t="s">
        <v>97</v>
      </c>
      <c r="K262" s="138">
        <v>1082950</v>
      </c>
      <c r="L262" s="138">
        <v>17900</v>
      </c>
      <c r="M262" s="138" t="s">
        <v>97</v>
      </c>
      <c r="N262" s="138">
        <v>17900</v>
      </c>
      <c r="O262" s="9" t="s">
        <v>85</v>
      </c>
      <c r="P262" s="9" t="s">
        <v>1235</v>
      </c>
      <c r="Q262" s="9" t="s">
        <v>1344</v>
      </c>
      <c r="R262" s="9" t="s">
        <v>649</v>
      </c>
    </row>
    <row r="263" spans="1:18" ht="13.5" outlineLevel="2">
      <c r="A263" s="9" t="s">
        <v>970</v>
      </c>
      <c r="B263" s="136" t="s">
        <v>1060</v>
      </c>
      <c r="C263" s="136" t="s">
        <v>995</v>
      </c>
      <c r="D263" s="136" t="s">
        <v>996</v>
      </c>
      <c r="E263" s="137" t="s">
        <v>986</v>
      </c>
      <c r="F263" s="137" t="s">
        <v>196</v>
      </c>
      <c r="G263" s="135" t="s">
        <v>98</v>
      </c>
      <c r="H263" s="187">
        <v>127224000</v>
      </c>
      <c r="I263" s="138">
        <v>7301196807.8</v>
      </c>
      <c r="J263" s="138">
        <v>1645089234.975</v>
      </c>
      <c r="K263" s="138">
        <v>5695123335</v>
      </c>
      <c r="L263" s="138">
        <v>121282339</v>
      </c>
      <c r="M263" s="138">
        <v>27148069</v>
      </c>
      <c r="N263" s="138">
        <v>94134270</v>
      </c>
      <c r="O263" s="9" t="s">
        <v>1067</v>
      </c>
      <c r="P263" s="9" t="s">
        <v>1235</v>
      </c>
      <c r="Q263" s="9" t="s">
        <v>1344</v>
      </c>
      <c r="R263" s="9" t="s">
        <v>649</v>
      </c>
    </row>
    <row r="264" spans="1:18" ht="13.5" outlineLevel="1">
      <c r="A264" s="9"/>
      <c r="B264" s="136"/>
      <c r="C264" s="136"/>
      <c r="D264" s="136"/>
      <c r="E264" s="137"/>
      <c r="F264" s="137"/>
      <c r="G264" s="135"/>
      <c r="H264" s="187"/>
      <c r="I264" s="138"/>
      <c r="J264" s="138">
        <f>SUBTOTAL(9,J259:J263)</f>
        <v>1645089234.975</v>
      </c>
      <c r="K264" s="138"/>
      <c r="L264" s="138"/>
      <c r="M264" s="138">
        <f>SUBTOTAL(9,M259:M263)</f>
        <v>27148069</v>
      </c>
      <c r="N264" s="138"/>
      <c r="O264" s="9"/>
      <c r="P264" s="9"/>
      <c r="Q264" s="9"/>
      <c r="R264" s="193" t="s">
        <v>1287</v>
      </c>
    </row>
    <row r="265" spans="1:18" ht="13.5" outlineLevel="2">
      <c r="A265" s="9" t="s">
        <v>158</v>
      </c>
      <c r="B265" s="136" t="s">
        <v>1062</v>
      </c>
      <c r="C265" s="136" t="s">
        <v>159</v>
      </c>
      <c r="D265" s="136" t="s">
        <v>160</v>
      </c>
      <c r="E265" s="137" t="s">
        <v>161</v>
      </c>
      <c r="F265" s="137" t="s">
        <v>162</v>
      </c>
      <c r="G265" s="9" t="s">
        <v>157</v>
      </c>
      <c r="H265" s="188">
        <v>155608000</v>
      </c>
      <c r="I265" s="138">
        <v>3968298113.667</v>
      </c>
      <c r="J265" s="138" t="s">
        <v>97</v>
      </c>
      <c r="K265" s="138">
        <v>4106307561.642</v>
      </c>
      <c r="L265" s="138">
        <v>65918573.317</v>
      </c>
      <c r="M265" s="138" t="s">
        <v>97</v>
      </c>
      <c r="N265" s="138">
        <v>67872852.259</v>
      </c>
      <c r="O265" s="9" t="s">
        <v>1181</v>
      </c>
      <c r="P265" s="9" t="s">
        <v>1235</v>
      </c>
      <c r="Q265" s="9" t="s">
        <v>1344</v>
      </c>
      <c r="R265" s="9" t="s">
        <v>112</v>
      </c>
    </row>
    <row r="266" spans="1:18" ht="13.5" outlineLevel="2">
      <c r="A266" s="9" t="s">
        <v>158</v>
      </c>
      <c r="B266" s="136" t="s">
        <v>1062</v>
      </c>
      <c r="C266" s="136" t="s">
        <v>1189</v>
      </c>
      <c r="D266" s="136" t="s">
        <v>1190</v>
      </c>
      <c r="E266" s="137" t="s">
        <v>1191</v>
      </c>
      <c r="F266" s="137" t="s">
        <v>659</v>
      </c>
      <c r="G266" s="9" t="s">
        <v>98</v>
      </c>
      <c r="H266" s="188">
        <v>226000000</v>
      </c>
      <c r="I266" s="138" t="s">
        <v>97</v>
      </c>
      <c r="J266" s="138">
        <v>3751000</v>
      </c>
      <c r="K266" s="138">
        <v>13669249000</v>
      </c>
      <c r="L266" s="138" t="s">
        <v>97</v>
      </c>
      <c r="M266" s="138">
        <v>62000</v>
      </c>
      <c r="N266" s="138">
        <v>225938000</v>
      </c>
      <c r="O266" s="9" t="s">
        <v>138</v>
      </c>
      <c r="P266" s="9" t="s">
        <v>1235</v>
      </c>
      <c r="Q266" s="9" t="s">
        <v>1344</v>
      </c>
      <c r="R266" s="9" t="s">
        <v>112</v>
      </c>
    </row>
    <row r="267" spans="1:18" ht="13.5" outlineLevel="2">
      <c r="A267" s="9" t="s">
        <v>158</v>
      </c>
      <c r="B267" s="136" t="s">
        <v>1062</v>
      </c>
      <c r="C267" s="136" t="s">
        <v>1192</v>
      </c>
      <c r="D267" s="136" t="s">
        <v>1193</v>
      </c>
      <c r="E267" s="137" t="s">
        <v>1191</v>
      </c>
      <c r="F267" s="137" t="s">
        <v>1194</v>
      </c>
      <c r="G267" s="9" t="s">
        <v>157</v>
      </c>
      <c r="H267" s="188">
        <v>6777000</v>
      </c>
      <c r="I267" s="138" t="s">
        <v>97</v>
      </c>
      <c r="J267" s="138" t="s">
        <v>97</v>
      </c>
      <c r="K267" s="138">
        <v>620568365.33</v>
      </c>
      <c r="L267" s="138" t="s">
        <v>97</v>
      </c>
      <c r="M267" s="138" t="s">
        <v>97</v>
      </c>
      <c r="N267" s="138">
        <v>10257328.353</v>
      </c>
      <c r="O267" s="9" t="s">
        <v>138</v>
      </c>
      <c r="P267" s="9" t="s">
        <v>1235</v>
      </c>
      <c r="Q267" s="9" t="s">
        <v>1344</v>
      </c>
      <c r="R267" s="9" t="s">
        <v>112</v>
      </c>
    </row>
    <row r="268" spans="1:18" ht="13.5" outlineLevel="2">
      <c r="A268" s="9" t="s">
        <v>570</v>
      </c>
      <c r="B268" s="136" t="s">
        <v>1062</v>
      </c>
      <c r="C268" s="136">
        <v>2364</v>
      </c>
      <c r="D268" s="136" t="s">
        <v>109</v>
      </c>
      <c r="E268" s="137" t="s">
        <v>110</v>
      </c>
      <c r="F268" s="137" t="s">
        <v>111</v>
      </c>
      <c r="G268" s="9" t="s">
        <v>98</v>
      </c>
      <c r="H268" s="188">
        <v>16310011</v>
      </c>
      <c r="I268" s="138">
        <v>564951751.518</v>
      </c>
      <c r="J268" s="138">
        <v>570023863.731</v>
      </c>
      <c r="K268" s="138" t="s">
        <v>97</v>
      </c>
      <c r="L268" s="138">
        <v>9384580.59</v>
      </c>
      <c r="M268" s="138">
        <v>9384580.59</v>
      </c>
      <c r="N268" s="138" t="s">
        <v>97</v>
      </c>
      <c r="O268" s="9" t="s">
        <v>113</v>
      </c>
      <c r="P268" s="9" t="s">
        <v>1235</v>
      </c>
      <c r="Q268" s="9" t="s">
        <v>1344</v>
      </c>
      <c r="R268" s="9" t="s">
        <v>112</v>
      </c>
    </row>
    <row r="269" spans="1:18" ht="27" outlineLevel="2">
      <c r="A269" s="9" t="s">
        <v>570</v>
      </c>
      <c r="B269" s="136" t="s">
        <v>1062</v>
      </c>
      <c r="C269" s="136">
        <v>2368</v>
      </c>
      <c r="D269" s="136" t="s">
        <v>119</v>
      </c>
      <c r="E269" s="137" t="s">
        <v>120</v>
      </c>
      <c r="F269" s="137" t="s">
        <v>121</v>
      </c>
      <c r="G269" s="9" t="s">
        <v>118</v>
      </c>
      <c r="H269" s="188">
        <v>1700000000</v>
      </c>
      <c r="I269" s="138">
        <v>9981092223.516</v>
      </c>
      <c r="J269" s="138">
        <v>2137192337.61</v>
      </c>
      <c r="K269" s="138">
        <v>8341970905.421</v>
      </c>
      <c r="L269" s="138">
        <v>165798874.145</v>
      </c>
      <c r="M269" s="138">
        <v>35262950.13</v>
      </c>
      <c r="N269" s="138">
        <v>137883816.619</v>
      </c>
      <c r="O269" s="9" t="s">
        <v>122</v>
      </c>
      <c r="P269" s="9" t="s">
        <v>1235</v>
      </c>
      <c r="Q269" s="9" t="s">
        <v>1344</v>
      </c>
      <c r="R269" s="9" t="s">
        <v>112</v>
      </c>
    </row>
    <row r="270" spans="1:18" ht="13.5" outlineLevel="2">
      <c r="A270" s="9" t="s">
        <v>570</v>
      </c>
      <c r="B270" s="136" t="s">
        <v>1062</v>
      </c>
      <c r="C270" s="136">
        <v>2369</v>
      </c>
      <c r="D270" s="136" t="s">
        <v>123</v>
      </c>
      <c r="E270" s="137" t="s">
        <v>120</v>
      </c>
      <c r="F270" s="137" t="s">
        <v>121</v>
      </c>
      <c r="G270" s="9" t="s">
        <v>98</v>
      </c>
      <c r="H270" s="188">
        <v>150000000</v>
      </c>
      <c r="I270" s="138">
        <v>6902532000</v>
      </c>
      <c r="J270" s="138">
        <v>2067803500</v>
      </c>
      <c r="K270" s="138">
        <v>4876905000</v>
      </c>
      <c r="L270" s="138">
        <v>114660000</v>
      </c>
      <c r="M270" s="138">
        <v>34050000</v>
      </c>
      <c r="N270" s="138">
        <v>80610000</v>
      </c>
      <c r="O270" s="9" t="s">
        <v>122</v>
      </c>
      <c r="P270" s="9" t="s">
        <v>1235</v>
      </c>
      <c r="Q270" s="9" t="s">
        <v>1344</v>
      </c>
      <c r="R270" s="9" t="s">
        <v>112</v>
      </c>
    </row>
    <row r="271" spans="1:18" ht="13.5" outlineLevel="2">
      <c r="A271" s="9" t="s">
        <v>351</v>
      </c>
      <c r="B271" s="136" t="s">
        <v>1062</v>
      </c>
      <c r="C271" s="136">
        <v>18367</v>
      </c>
      <c r="D271" s="136" t="s">
        <v>1205</v>
      </c>
      <c r="E271" s="137" t="s">
        <v>1206</v>
      </c>
      <c r="F271" s="137" t="s">
        <v>130</v>
      </c>
      <c r="G271" s="9" t="s">
        <v>132</v>
      </c>
      <c r="H271" s="188">
        <v>24000000</v>
      </c>
      <c r="I271" s="138">
        <v>71604257.437</v>
      </c>
      <c r="J271" s="138">
        <v>76932799.977</v>
      </c>
      <c r="K271" s="138" t="s">
        <v>97</v>
      </c>
      <c r="L271" s="138">
        <v>1189439.493</v>
      </c>
      <c r="M271" s="138">
        <v>1260780.071</v>
      </c>
      <c r="N271" s="138" t="s">
        <v>97</v>
      </c>
      <c r="O271" s="9" t="s">
        <v>138</v>
      </c>
      <c r="P271" s="9" t="s">
        <v>1235</v>
      </c>
      <c r="Q271" s="9" t="s">
        <v>1344</v>
      </c>
      <c r="R271" s="9" t="s">
        <v>112</v>
      </c>
    </row>
    <row r="272" spans="1:18" ht="13.5" outlineLevel="2">
      <c r="A272" s="9" t="s">
        <v>351</v>
      </c>
      <c r="B272" s="136" t="s">
        <v>1062</v>
      </c>
      <c r="C272" s="136">
        <v>19674</v>
      </c>
      <c r="D272" s="136" t="s">
        <v>149</v>
      </c>
      <c r="E272" s="137" t="s">
        <v>350</v>
      </c>
      <c r="F272" s="137" t="s">
        <v>116</v>
      </c>
      <c r="G272" s="9" t="s">
        <v>132</v>
      </c>
      <c r="H272" s="188">
        <v>21000000</v>
      </c>
      <c r="I272" s="138">
        <v>73926458.09</v>
      </c>
      <c r="J272" s="138" t="s">
        <v>97</v>
      </c>
      <c r="K272" s="138">
        <v>79474306.108</v>
      </c>
      <c r="L272" s="138">
        <v>1228014.254</v>
      </c>
      <c r="M272" s="138" t="s">
        <v>97</v>
      </c>
      <c r="N272" s="138">
        <v>1313624.894</v>
      </c>
      <c r="O272" s="9" t="s">
        <v>138</v>
      </c>
      <c r="P272" s="9" t="s">
        <v>1235</v>
      </c>
      <c r="Q272" s="9" t="s">
        <v>1344</v>
      </c>
      <c r="R272" s="9" t="s">
        <v>112</v>
      </c>
    </row>
    <row r="273" spans="1:18" ht="13.5" outlineLevel="2">
      <c r="A273" s="9" t="s">
        <v>1024</v>
      </c>
      <c r="B273" s="136" t="s">
        <v>1062</v>
      </c>
      <c r="C273" s="136" t="s">
        <v>1056</v>
      </c>
      <c r="D273" s="136" t="s">
        <v>1057</v>
      </c>
      <c r="E273" s="137" t="s">
        <v>1209</v>
      </c>
      <c r="F273" s="137" t="s">
        <v>116</v>
      </c>
      <c r="G273" s="9" t="s">
        <v>132</v>
      </c>
      <c r="H273" s="188">
        <v>11623820.54</v>
      </c>
      <c r="I273" s="138">
        <v>45875693.007</v>
      </c>
      <c r="J273" s="138" t="s">
        <v>97</v>
      </c>
      <c r="K273" s="138">
        <v>49318457.331</v>
      </c>
      <c r="L273" s="138">
        <v>762054.701</v>
      </c>
      <c r="M273" s="138" t="s">
        <v>97</v>
      </c>
      <c r="N273" s="138">
        <v>815181.113</v>
      </c>
      <c r="O273" s="9" t="s">
        <v>138</v>
      </c>
      <c r="P273" s="9" t="s">
        <v>1235</v>
      </c>
      <c r="Q273" s="9" t="s">
        <v>1344</v>
      </c>
      <c r="R273" s="9" t="s">
        <v>112</v>
      </c>
    </row>
    <row r="274" spans="1:18" ht="13.5" outlineLevel="2">
      <c r="A274" s="9" t="s">
        <v>137</v>
      </c>
      <c r="B274" s="136" t="s">
        <v>1060</v>
      </c>
      <c r="C274" s="136">
        <v>10215</v>
      </c>
      <c r="D274" s="136" t="s">
        <v>652</v>
      </c>
      <c r="E274" s="137" t="s">
        <v>653</v>
      </c>
      <c r="F274" s="137" t="s">
        <v>196</v>
      </c>
      <c r="G274" s="135" t="s">
        <v>132</v>
      </c>
      <c r="H274" s="187">
        <v>6135503</v>
      </c>
      <c r="I274" s="138">
        <v>28976158.085</v>
      </c>
      <c r="J274" s="138" t="s">
        <v>97</v>
      </c>
      <c r="K274" s="138">
        <v>31150688.359</v>
      </c>
      <c r="L274" s="138">
        <v>481331.53</v>
      </c>
      <c r="M274" s="138" t="s">
        <v>97</v>
      </c>
      <c r="N274" s="138">
        <v>514887.411</v>
      </c>
      <c r="O274" s="9" t="s">
        <v>167</v>
      </c>
      <c r="P274" s="9" t="s">
        <v>1235</v>
      </c>
      <c r="Q274" s="9" t="s">
        <v>1344</v>
      </c>
      <c r="R274" s="9" t="s">
        <v>112</v>
      </c>
    </row>
    <row r="275" spans="1:18" ht="13.5" outlineLevel="2">
      <c r="A275" s="9" t="s">
        <v>137</v>
      </c>
      <c r="B275" s="136" t="s">
        <v>1060</v>
      </c>
      <c r="C275" s="136">
        <v>10218</v>
      </c>
      <c r="D275" s="136" t="s">
        <v>656</v>
      </c>
      <c r="E275" s="137" t="s">
        <v>493</v>
      </c>
      <c r="F275" s="137" t="s">
        <v>657</v>
      </c>
      <c r="G275" s="135" t="s">
        <v>132</v>
      </c>
      <c r="H275" s="187">
        <v>5000000</v>
      </c>
      <c r="I275" s="138">
        <v>376274452.401</v>
      </c>
      <c r="J275" s="138">
        <v>70028921.16</v>
      </c>
      <c r="K275" s="138">
        <v>333605632.011</v>
      </c>
      <c r="L275" s="138">
        <v>6250406.186</v>
      </c>
      <c r="M275" s="138">
        <v>1153628.051</v>
      </c>
      <c r="N275" s="138">
        <v>5514142.678</v>
      </c>
      <c r="O275" s="9" t="s">
        <v>138</v>
      </c>
      <c r="P275" s="9" t="s">
        <v>1235</v>
      </c>
      <c r="Q275" s="9" t="s">
        <v>1344</v>
      </c>
      <c r="R275" s="9" t="s">
        <v>112</v>
      </c>
    </row>
    <row r="276" spans="1:18" ht="27" outlineLevel="2">
      <c r="A276" s="9" t="s">
        <v>137</v>
      </c>
      <c r="B276" s="136" t="s">
        <v>1060</v>
      </c>
      <c r="C276" s="136" t="s">
        <v>671</v>
      </c>
      <c r="D276" s="136" t="s">
        <v>672</v>
      </c>
      <c r="E276" s="137" t="s">
        <v>673</v>
      </c>
      <c r="F276" s="137" t="s">
        <v>674</v>
      </c>
      <c r="G276" s="135" t="s">
        <v>132</v>
      </c>
      <c r="H276" s="187">
        <v>2661000</v>
      </c>
      <c r="I276" s="138">
        <v>196937010.852</v>
      </c>
      <c r="J276" s="138">
        <v>8975763.257</v>
      </c>
      <c r="K276" s="138">
        <v>202455403.297</v>
      </c>
      <c r="L276" s="138">
        <v>3271378.918</v>
      </c>
      <c r="M276" s="138">
        <v>147904.725</v>
      </c>
      <c r="N276" s="138">
        <v>3346370.302</v>
      </c>
      <c r="O276" s="9" t="s">
        <v>138</v>
      </c>
      <c r="P276" s="9" t="s">
        <v>1235</v>
      </c>
      <c r="Q276" s="9" t="s">
        <v>1344</v>
      </c>
      <c r="R276" s="9" t="s">
        <v>112</v>
      </c>
    </row>
    <row r="277" spans="1:18" ht="13.5" outlineLevel="2">
      <c r="A277" s="9" t="s">
        <v>137</v>
      </c>
      <c r="B277" s="136" t="s">
        <v>1062</v>
      </c>
      <c r="C277" s="136" t="s">
        <v>131</v>
      </c>
      <c r="D277" s="136" t="s">
        <v>133</v>
      </c>
      <c r="E277" s="137" t="s">
        <v>134</v>
      </c>
      <c r="F277" s="137" t="s">
        <v>135</v>
      </c>
      <c r="G277" s="9" t="s">
        <v>132</v>
      </c>
      <c r="H277" s="188">
        <v>51129188.12</v>
      </c>
      <c r="I277" s="138">
        <v>3867632154.146</v>
      </c>
      <c r="J277" s="138">
        <v>355082008.93</v>
      </c>
      <c r="K277" s="138">
        <v>3808045260.271</v>
      </c>
      <c r="L277" s="138">
        <v>64246381.298</v>
      </c>
      <c r="M277" s="138">
        <v>5851607.21</v>
      </c>
      <c r="N277" s="138">
        <v>62942896.864</v>
      </c>
      <c r="O277" s="9" t="s">
        <v>138</v>
      </c>
      <c r="P277" s="9" t="s">
        <v>1235</v>
      </c>
      <c r="Q277" s="9" t="s">
        <v>1344</v>
      </c>
      <c r="R277" s="9" t="s">
        <v>112</v>
      </c>
    </row>
    <row r="278" spans="1:18" ht="13.5" outlineLevel="2">
      <c r="A278" s="9" t="s">
        <v>137</v>
      </c>
      <c r="B278" s="136" t="s">
        <v>1062</v>
      </c>
      <c r="C278" s="136" t="s">
        <v>139</v>
      </c>
      <c r="D278" s="136" t="s">
        <v>140</v>
      </c>
      <c r="E278" s="137" t="s">
        <v>141</v>
      </c>
      <c r="F278" s="137" t="s">
        <v>142</v>
      </c>
      <c r="G278" s="9" t="s">
        <v>132</v>
      </c>
      <c r="H278" s="188">
        <v>4634793.42</v>
      </c>
      <c r="I278" s="138">
        <v>8268389.804</v>
      </c>
      <c r="J278" s="138" t="s">
        <v>97</v>
      </c>
      <c r="K278" s="138">
        <v>8888895.252</v>
      </c>
      <c r="L278" s="138">
        <v>137348.668</v>
      </c>
      <c r="M278" s="138" t="s">
        <v>97</v>
      </c>
      <c r="N278" s="138">
        <v>146923.888</v>
      </c>
      <c r="O278" s="9" t="s">
        <v>138</v>
      </c>
      <c r="P278" s="9" t="s">
        <v>1235</v>
      </c>
      <c r="Q278" s="9" t="s">
        <v>1344</v>
      </c>
      <c r="R278" s="9" t="s">
        <v>112</v>
      </c>
    </row>
    <row r="279" spans="1:18" ht="13.5" outlineLevel="2">
      <c r="A279" s="9" t="s">
        <v>137</v>
      </c>
      <c r="B279" s="136" t="s">
        <v>1062</v>
      </c>
      <c r="C279" s="136" t="s">
        <v>148</v>
      </c>
      <c r="D279" s="136" t="s">
        <v>149</v>
      </c>
      <c r="E279" s="137" t="s">
        <v>150</v>
      </c>
      <c r="F279" s="137" t="s">
        <v>146</v>
      </c>
      <c r="G279" s="9" t="s">
        <v>132</v>
      </c>
      <c r="H279" s="188">
        <v>67630684.99</v>
      </c>
      <c r="I279" s="138">
        <v>2148253162.268</v>
      </c>
      <c r="J279" s="138">
        <v>1224102548.065</v>
      </c>
      <c r="K279" s="138">
        <v>1065038184.452</v>
      </c>
      <c r="L279" s="138">
        <v>35685268.476</v>
      </c>
      <c r="M279" s="138">
        <v>20077881.445</v>
      </c>
      <c r="N279" s="138">
        <v>17603936.933</v>
      </c>
      <c r="O279" s="9" t="s">
        <v>138</v>
      </c>
      <c r="P279" s="9" t="s">
        <v>1235</v>
      </c>
      <c r="Q279" s="9" t="s">
        <v>1344</v>
      </c>
      <c r="R279" s="9" t="s">
        <v>112</v>
      </c>
    </row>
    <row r="280" spans="1:18" ht="13.5" outlineLevel="2">
      <c r="A280" s="9" t="s">
        <v>137</v>
      </c>
      <c r="B280" s="136" t="s">
        <v>1062</v>
      </c>
      <c r="C280" s="136" t="s">
        <v>151</v>
      </c>
      <c r="D280" s="136" t="s">
        <v>152</v>
      </c>
      <c r="E280" s="137" t="s">
        <v>150</v>
      </c>
      <c r="F280" s="137" t="s">
        <v>153</v>
      </c>
      <c r="G280" s="9" t="s">
        <v>132</v>
      </c>
      <c r="H280" s="188">
        <v>17752969.92</v>
      </c>
      <c r="I280" s="138">
        <v>1341412259.77</v>
      </c>
      <c r="J280" s="138" t="s">
        <v>97</v>
      </c>
      <c r="K280" s="138">
        <v>1442079213.658</v>
      </c>
      <c r="L280" s="138">
        <v>22282595.677</v>
      </c>
      <c r="M280" s="138" t="s">
        <v>97</v>
      </c>
      <c r="N280" s="138">
        <v>23836020.06</v>
      </c>
      <c r="O280" s="9" t="s">
        <v>138</v>
      </c>
      <c r="P280" s="9" t="s">
        <v>1235</v>
      </c>
      <c r="Q280" s="9" t="s">
        <v>1344</v>
      </c>
      <c r="R280" s="9" t="s">
        <v>112</v>
      </c>
    </row>
    <row r="281" spans="1:18" ht="13.5" outlineLevel="2">
      <c r="A281" s="9" t="s">
        <v>137</v>
      </c>
      <c r="B281" s="136" t="s">
        <v>1062</v>
      </c>
      <c r="C281" s="136" t="s">
        <v>154</v>
      </c>
      <c r="D281" s="136" t="s">
        <v>155</v>
      </c>
      <c r="E281" s="137" t="s">
        <v>156</v>
      </c>
      <c r="F281" s="137" t="s">
        <v>130</v>
      </c>
      <c r="G281" s="9" t="s">
        <v>132</v>
      </c>
      <c r="H281" s="188">
        <v>10225837.62</v>
      </c>
      <c r="I281" s="138">
        <v>125754071.429</v>
      </c>
      <c r="J281" s="138">
        <v>6097609.591</v>
      </c>
      <c r="K281" s="138">
        <v>128983187.959</v>
      </c>
      <c r="L281" s="138">
        <v>2088938.064</v>
      </c>
      <c r="M281" s="138">
        <v>100289.631</v>
      </c>
      <c r="N281" s="138">
        <v>2131953.52</v>
      </c>
      <c r="O281" s="9" t="s">
        <v>138</v>
      </c>
      <c r="P281" s="9" t="s">
        <v>1235</v>
      </c>
      <c r="Q281" s="9" t="s">
        <v>1344</v>
      </c>
      <c r="R281" s="9" t="s">
        <v>112</v>
      </c>
    </row>
    <row r="282" spans="1:18" ht="13.5" outlineLevel="2">
      <c r="A282" s="9" t="s">
        <v>445</v>
      </c>
      <c r="B282" s="136" t="s">
        <v>1062</v>
      </c>
      <c r="C282" s="136" t="s">
        <v>442</v>
      </c>
      <c r="D282" s="136" t="s">
        <v>443</v>
      </c>
      <c r="E282" s="137" t="s">
        <v>444</v>
      </c>
      <c r="F282" s="137" t="s">
        <v>135</v>
      </c>
      <c r="G282" s="9" t="s">
        <v>98</v>
      </c>
      <c r="H282" s="188">
        <v>8250000</v>
      </c>
      <c r="I282" s="138">
        <v>329294000</v>
      </c>
      <c r="J282" s="138" t="s">
        <v>97</v>
      </c>
      <c r="K282" s="138">
        <v>330935000</v>
      </c>
      <c r="L282" s="138">
        <v>5470000</v>
      </c>
      <c r="M282" s="138" t="s">
        <v>97</v>
      </c>
      <c r="N282" s="138">
        <v>5470000</v>
      </c>
      <c r="O282" s="9" t="s">
        <v>138</v>
      </c>
      <c r="P282" s="9" t="s">
        <v>1235</v>
      </c>
      <c r="Q282" s="9" t="s">
        <v>1344</v>
      </c>
      <c r="R282" s="9" t="s">
        <v>112</v>
      </c>
    </row>
    <row r="283" spans="1:18" ht="27" outlineLevel="2">
      <c r="A283" s="9" t="s">
        <v>445</v>
      </c>
      <c r="B283" s="136" t="s">
        <v>1062</v>
      </c>
      <c r="C283" s="136" t="s">
        <v>465</v>
      </c>
      <c r="D283" s="136" t="s">
        <v>466</v>
      </c>
      <c r="E283" s="137" t="s">
        <v>467</v>
      </c>
      <c r="F283" s="137" t="s">
        <v>130</v>
      </c>
      <c r="G283" s="9" t="s">
        <v>98</v>
      </c>
      <c r="H283" s="188">
        <v>35200000</v>
      </c>
      <c r="I283" s="138">
        <v>1062902023.96</v>
      </c>
      <c r="J283" s="138">
        <v>43933890</v>
      </c>
      <c r="K283" s="138">
        <v>1024264987.9</v>
      </c>
      <c r="L283" s="138">
        <v>17656179.8</v>
      </c>
      <c r="M283" s="138">
        <v>726180</v>
      </c>
      <c r="N283" s="138">
        <v>16929999.8</v>
      </c>
      <c r="O283" s="9" t="s">
        <v>138</v>
      </c>
      <c r="P283" s="9" t="s">
        <v>1235</v>
      </c>
      <c r="Q283" s="9" t="s">
        <v>1344</v>
      </c>
      <c r="R283" s="9" t="s">
        <v>112</v>
      </c>
    </row>
    <row r="284" spans="1:18" ht="13.5" outlineLevel="2">
      <c r="A284" s="9" t="s">
        <v>515</v>
      </c>
      <c r="B284" s="136" t="s">
        <v>1062</v>
      </c>
      <c r="C284" s="136" t="s">
        <v>517</v>
      </c>
      <c r="D284" s="136" t="s">
        <v>518</v>
      </c>
      <c r="E284" s="137" t="s">
        <v>519</v>
      </c>
      <c r="F284" s="137" t="s">
        <v>520</v>
      </c>
      <c r="G284" s="9" t="s">
        <v>211</v>
      </c>
      <c r="H284" s="188">
        <v>11750943211</v>
      </c>
      <c r="I284" s="138">
        <v>305052529.359</v>
      </c>
      <c r="J284" s="138">
        <v>309160359.572</v>
      </c>
      <c r="K284" s="138" t="s">
        <v>97</v>
      </c>
      <c r="L284" s="138">
        <v>5067317.763</v>
      </c>
      <c r="M284" s="138">
        <v>5130420.46</v>
      </c>
      <c r="N284" s="138" t="s">
        <v>97</v>
      </c>
      <c r="O284" s="9" t="s">
        <v>138</v>
      </c>
      <c r="P284" s="9" t="s">
        <v>1235</v>
      </c>
      <c r="Q284" s="9" t="s">
        <v>1344</v>
      </c>
      <c r="R284" s="9" t="s">
        <v>112</v>
      </c>
    </row>
    <row r="285" spans="1:18" ht="13.5" outlineLevel="2">
      <c r="A285" s="9" t="s">
        <v>515</v>
      </c>
      <c r="B285" s="136" t="s">
        <v>1062</v>
      </c>
      <c r="C285" s="136" t="s">
        <v>537</v>
      </c>
      <c r="D285" s="136" t="s">
        <v>538</v>
      </c>
      <c r="E285" s="137" t="s">
        <v>536</v>
      </c>
      <c r="F285" s="137" t="s">
        <v>116</v>
      </c>
      <c r="G285" s="9" t="s">
        <v>211</v>
      </c>
      <c r="H285" s="188">
        <v>3839000000</v>
      </c>
      <c r="I285" s="138">
        <v>1988024086.022</v>
      </c>
      <c r="J285" s="138" t="s">
        <v>97</v>
      </c>
      <c r="K285" s="138">
        <v>1896305519.268</v>
      </c>
      <c r="L285" s="138">
        <v>33023655.914</v>
      </c>
      <c r="M285" s="138" t="s">
        <v>97</v>
      </c>
      <c r="N285" s="138">
        <v>31343892.88</v>
      </c>
      <c r="O285" s="9" t="s">
        <v>138</v>
      </c>
      <c r="P285" s="9" t="s">
        <v>1235</v>
      </c>
      <c r="Q285" s="9" t="s">
        <v>1344</v>
      </c>
      <c r="R285" s="9" t="s">
        <v>112</v>
      </c>
    </row>
    <row r="286" spans="1:18" ht="13.5" outlineLevel="2">
      <c r="A286" s="9" t="s">
        <v>515</v>
      </c>
      <c r="B286" s="136" t="s">
        <v>1062</v>
      </c>
      <c r="C286" s="136" t="s">
        <v>1021</v>
      </c>
      <c r="D286" s="136" t="s">
        <v>1230</v>
      </c>
      <c r="E286" s="137" t="s">
        <v>1228</v>
      </c>
      <c r="F286" s="137" t="s">
        <v>1231</v>
      </c>
      <c r="G286" s="9" t="s">
        <v>211</v>
      </c>
      <c r="H286" s="188">
        <v>3702000000</v>
      </c>
      <c r="I286" s="138" t="s">
        <v>97</v>
      </c>
      <c r="J286" s="138" t="s">
        <v>97</v>
      </c>
      <c r="K286" s="138">
        <v>1828633246.244</v>
      </c>
      <c r="L286" s="138" t="s">
        <v>97</v>
      </c>
      <c r="M286" s="138" t="s">
        <v>97</v>
      </c>
      <c r="N286" s="138">
        <v>30225342.913</v>
      </c>
      <c r="O286" s="9" t="s">
        <v>138</v>
      </c>
      <c r="P286" s="9" t="s">
        <v>1235</v>
      </c>
      <c r="Q286" s="9" t="s">
        <v>1344</v>
      </c>
      <c r="R286" s="9" t="s">
        <v>112</v>
      </c>
    </row>
    <row r="287" spans="1:18" ht="13.5" outlineLevel="2">
      <c r="A287" s="9" t="s">
        <v>544</v>
      </c>
      <c r="B287" s="136" t="s">
        <v>1062</v>
      </c>
      <c r="C287" s="136" t="s">
        <v>539</v>
      </c>
      <c r="D287" s="136" t="s">
        <v>541</v>
      </c>
      <c r="E287" s="137" t="s">
        <v>542</v>
      </c>
      <c r="F287" s="137" t="s">
        <v>543</v>
      </c>
      <c r="G287" s="9" t="s">
        <v>540</v>
      </c>
      <c r="H287" s="188">
        <v>17903000000</v>
      </c>
      <c r="I287" s="138">
        <v>1125363463.241</v>
      </c>
      <c r="J287" s="138" t="s">
        <v>97</v>
      </c>
      <c r="K287" s="138">
        <v>1167419176.196</v>
      </c>
      <c r="L287" s="138">
        <v>18693745.237</v>
      </c>
      <c r="M287" s="138" t="s">
        <v>97</v>
      </c>
      <c r="N287" s="138">
        <v>19296184.731</v>
      </c>
      <c r="O287" s="9" t="s">
        <v>138</v>
      </c>
      <c r="P287" s="9" t="s">
        <v>1235</v>
      </c>
      <c r="Q287" s="9" t="s">
        <v>1344</v>
      </c>
      <c r="R287" s="9" t="s">
        <v>112</v>
      </c>
    </row>
    <row r="288" spans="1:18" ht="13.5" outlineLevel="2">
      <c r="A288" s="9" t="s">
        <v>546</v>
      </c>
      <c r="B288" s="136" t="s">
        <v>1062</v>
      </c>
      <c r="C288" s="136">
        <v>448</v>
      </c>
      <c r="D288" s="136" t="s">
        <v>547</v>
      </c>
      <c r="E288" s="137" t="s">
        <v>548</v>
      </c>
      <c r="F288" s="137" t="s">
        <v>372</v>
      </c>
      <c r="G288" s="9" t="s">
        <v>545</v>
      </c>
      <c r="H288" s="188">
        <v>5000000</v>
      </c>
      <c r="I288" s="138">
        <v>1027944950.327</v>
      </c>
      <c r="J288" s="138" t="s">
        <v>97</v>
      </c>
      <c r="K288" s="138">
        <v>1036832161.876</v>
      </c>
      <c r="L288" s="138">
        <v>17075497.514</v>
      </c>
      <c r="M288" s="138" t="s">
        <v>97</v>
      </c>
      <c r="N288" s="138">
        <v>17137721.684</v>
      </c>
      <c r="O288" s="9" t="s">
        <v>138</v>
      </c>
      <c r="P288" s="9" t="s">
        <v>1235</v>
      </c>
      <c r="Q288" s="9" t="s">
        <v>1344</v>
      </c>
      <c r="R288" s="9" t="s">
        <v>112</v>
      </c>
    </row>
    <row r="289" spans="1:18" ht="13.5" outlineLevel="2">
      <c r="A289" s="9" t="s">
        <v>546</v>
      </c>
      <c r="B289" s="136" t="s">
        <v>1062</v>
      </c>
      <c r="C289" s="136">
        <v>488</v>
      </c>
      <c r="D289" s="136" t="s">
        <v>549</v>
      </c>
      <c r="E289" s="137" t="s">
        <v>550</v>
      </c>
      <c r="F289" s="137" t="s">
        <v>38</v>
      </c>
      <c r="G289" s="9" t="s">
        <v>545</v>
      </c>
      <c r="H289" s="188">
        <v>10000000</v>
      </c>
      <c r="I289" s="138">
        <v>228266623.748</v>
      </c>
      <c r="J289" s="138">
        <v>15330835.078</v>
      </c>
      <c r="K289" s="138">
        <v>214930352.553</v>
      </c>
      <c r="L289" s="138">
        <v>3791804.381</v>
      </c>
      <c r="M289" s="138">
        <v>252126.454</v>
      </c>
      <c r="N289" s="138">
        <v>3552567.811</v>
      </c>
      <c r="O289" s="9" t="s">
        <v>138</v>
      </c>
      <c r="P289" s="9" t="s">
        <v>1235</v>
      </c>
      <c r="Q289" s="9" t="s">
        <v>1344</v>
      </c>
      <c r="R289" s="9" t="s">
        <v>112</v>
      </c>
    </row>
    <row r="290" spans="1:18" ht="13.5" outlineLevel="2">
      <c r="A290" s="9" t="s">
        <v>546</v>
      </c>
      <c r="B290" s="136" t="s">
        <v>1062</v>
      </c>
      <c r="C290" s="136">
        <v>548</v>
      </c>
      <c r="D290" s="136" t="s">
        <v>551</v>
      </c>
      <c r="E290" s="137" t="s">
        <v>552</v>
      </c>
      <c r="F290" s="137" t="s">
        <v>146</v>
      </c>
      <c r="G290" s="9" t="s">
        <v>545</v>
      </c>
      <c r="H290" s="188">
        <v>9000000</v>
      </c>
      <c r="I290" s="138">
        <v>879267720.937</v>
      </c>
      <c r="J290" s="138">
        <v>175908820.33</v>
      </c>
      <c r="K290" s="138">
        <v>710459375.666</v>
      </c>
      <c r="L290" s="138">
        <v>14605776.095</v>
      </c>
      <c r="M290" s="138">
        <v>2906412.658</v>
      </c>
      <c r="N290" s="138">
        <v>11743130.176</v>
      </c>
      <c r="O290" s="9" t="s">
        <v>138</v>
      </c>
      <c r="P290" s="9" t="s">
        <v>1235</v>
      </c>
      <c r="Q290" s="9" t="s">
        <v>1344</v>
      </c>
      <c r="R290" s="9" t="s">
        <v>112</v>
      </c>
    </row>
    <row r="291" spans="1:18" ht="13.5" outlineLevel="2">
      <c r="A291" s="9" t="s">
        <v>546</v>
      </c>
      <c r="B291" s="136" t="s">
        <v>1062</v>
      </c>
      <c r="C291" s="136" t="s">
        <v>1233</v>
      </c>
      <c r="D291" s="136" t="s">
        <v>66</v>
      </c>
      <c r="E291" s="137" t="s">
        <v>67</v>
      </c>
      <c r="F291" s="137" t="s">
        <v>68</v>
      </c>
      <c r="G291" s="9" t="s">
        <v>545</v>
      </c>
      <c r="H291" s="188">
        <v>11000000</v>
      </c>
      <c r="I291" s="138" t="s">
        <v>97</v>
      </c>
      <c r="J291" s="138" t="s">
        <v>97</v>
      </c>
      <c r="K291" s="138">
        <v>2309641146.665</v>
      </c>
      <c r="L291" s="138" t="s">
        <v>97</v>
      </c>
      <c r="M291" s="138" t="s">
        <v>97</v>
      </c>
      <c r="N291" s="138">
        <v>38175886.722</v>
      </c>
      <c r="O291" s="9" t="s">
        <v>138</v>
      </c>
      <c r="P291" s="9" t="s">
        <v>1235</v>
      </c>
      <c r="Q291" s="9" t="s">
        <v>1344</v>
      </c>
      <c r="R291" s="9" t="s">
        <v>112</v>
      </c>
    </row>
    <row r="292" spans="1:18" ht="13.5" outlineLevel="2">
      <c r="A292" s="9" t="s">
        <v>564</v>
      </c>
      <c r="B292" s="136" t="s">
        <v>1062</v>
      </c>
      <c r="C292" s="136">
        <v>12620010003</v>
      </c>
      <c r="D292" s="136" t="s">
        <v>562</v>
      </c>
      <c r="E292" s="137" t="s">
        <v>563</v>
      </c>
      <c r="F292" s="137" t="s">
        <v>116</v>
      </c>
      <c r="G292" s="9" t="s">
        <v>561</v>
      </c>
      <c r="H292" s="188">
        <v>220380000</v>
      </c>
      <c r="I292" s="138">
        <v>3612098341.91</v>
      </c>
      <c r="J292" s="138" t="s">
        <v>97</v>
      </c>
      <c r="K292" s="138">
        <v>3630148249.997</v>
      </c>
      <c r="L292" s="138">
        <v>60001633.587</v>
      </c>
      <c r="M292" s="138" t="s">
        <v>97</v>
      </c>
      <c r="N292" s="138">
        <v>60002450.413</v>
      </c>
      <c r="O292" s="9" t="s">
        <v>138</v>
      </c>
      <c r="P292" s="9" t="s">
        <v>1235</v>
      </c>
      <c r="Q292" s="9" t="s">
        <v>1344</v>
      </c>
      <c r="R292" s="9" t="s">
        <v>112</v>
      </c>
    </row>
    <row r="293" spans="1:18" ht="27" outlineLevel="2">
      <c r="A293" s="9" t="s">
        <v>564</v>
      </c>
      <c r="B293" s="136" t="s">
        <v>1062</v>
      </c>
      <c r="C293" s="136">
        <v>12620010007</v>
      </c>
      <c r="D293" s="136" t="s">
        <v>568</v>
      </c>
      <c r="E293" s="137" t="s">
        <v>563</v>
      </c>
      <c r="F293" s="137" t="s">
        <v>116</v>
      </c>
      <c r="G293" s="9" t="s">
        <v>561</v>
      </c>
      <c r="H293" s="188">
        <v>202015000</v>
      </c>
      <c r="I293" s="138">
        <v>3311090146.751</v>
      </c>
      <c r="J293" s="138" t="s">
        <v>97</v>
      </c>
      <c r="K293" s="138">
        <v>3327635895.83</v>
      </c>
      <c r="L293" s="138">
        <v>55001497.454</v>
      </c>
      <c r="M293" s="138" t="s">
        <v>97</v>
      </c>
      <c r="N293" s="138">
        <v>55002246.212</v>
      </c>
      <c r="O293" s="9" t="s">
        <v>138</v>
      </c>
      <c r="P293" s="9" t="s">
        <v>1235</v>
      </c>
      <c r="Q293" s="9" t="s">
        <v>1344</v>
      </c>
      <c r="R293" s="9" t="s">
        <v>112</v>
      </c>
    </row>
    <row r="294" spans="1:18" ht="27" outlineLevel="2">
      <c r="A294" s="9" t="s">
        <v>564</v>
      </c>
      <c r="B294" s="136" t="s">
        <v>1062</v>
      </c>
      <c r="C294" s="136">
        <v>12620010008</v>
      </c>
      <c r="D294" s="136" t="s">
        <v>569</v>
      </c>
      <c r="E294" s="137" t="s">
        <v>563</v>
      </c>
      <c r="F294" s="137" t="s">
        <v>116</v>
      </c>
      <c r="G294" s="9" t="s">
        <v>561</v>
      </c>
      <c r="H294" s="188">
        <v>146920000</v>
      </c>
      <c r="I294" s="138">
        <v>2408065561.273</v>
      </c>
      <c r="J294" s="138" t="s">
        <v>97</v>
      </c>
      <c r="K294" s="138">
        <v>2420098833.331</v>
      </c>
      <c r="L294" s="138">
        <v>40001089.058</v>
      </c>
      <c r="M294" s="138" t="s">
        <v>97</v>
      </c>
      <c r="N294" s="138">
        <v>40001633.609</v>
      </c>
      <c r="O294" s="9" t="s">
        <v>138</v>
      </c>
      <c r="P294" s="9" t="s">
        <v>1235</v>
      </c>
      <c r="Q294" s="9" t="s">
        <v>1344</v>
      </c>
      <c r="R294" s="9" t="s">
        <v>112</v>
      </c>
    </row>
    <row r="295" spans="1:18" ht="13.5" outlineLevel="1">
      <c r="A295" s="9"/>
      <c r="B295" s="136"/>
      <c r="C295" s="136"/>
      <c r="D295" s="136"/>
      <c r="E295" s="137"/>
      <c r="F295" s="137"/>
      <c r="G295" s="9"/>
      <c r="H295" s="188"/>
      <c r="I295" s="138"/>
      <c r="J295" s="138">
        <f>SUBTOTAL(9,J265:J294)</f>
        <v>7064324257.301</v>
      </c>
      <c r="K295" s="138"/>
      <c r="L295" s="138"/>
      <c r="M295" s="138">
        <f>SUBTOTAL(9,M265:M294)</f>
        <v>116366761.42499995</v>
      </c>
      <c r="N295" s="138"/>
      <c r="O295" s="9"/>
      <c r="P295" s="9"/>
      <c r="Q295" s="9"/>
      <c r="R295" s="193" t="s">
        <v>1288</v>
      </c>
    </row>
    <row r="296" spans="1:18" ht="13.5" outlineLevel="2">
      <c r="A296" s="9" t="s">
        <v>158</v>
      </c>
      <c r="B296" s="136" t="s">
        <v>1062</v>
      </c>
      <c r="C296" s="136" t="s">
        <v>170</v>
      </c>
      <c r="D296" s="136" t="s">
        <v>171</v>
      </c>
      <c r="E296" s="137" t="s">
        <v>172</v>
      </c>
      <c r="F296" s="137" t="s">
        <v>670</v>
      </c>
      <c r="G296" s="9" t="s">
        <v>157</v>
      </c>
      <c r="H296" s="188">
        <v>24010946.34</v>
      </c>
      <c r="I296" s="138">
        <v>139811400.435</v>
      </c>
      <c r="J296" s="138">
        <v>29350262.358</v>
      </c>
      <c r="K296" s="138">
        <v>114730444.048</v>
      </c>
      <c r="L296" s="138">
        <v>2322448.512</v>
      </c>
      <c r="M296" s="138">
        <v>486220.893</v>
      </c>
      <c r="N296" s="138">
        <v>1896370.976</v>
      </c>
      <c r="O296" s="9" t="s">
        <v>1145</v>
      </c>
      <c r="P296" s="9" t="s">
        <v>1235</v>
      </c>
      <c r="Q296" s="9" t="s">
        <v>1344</v>
      </c>
      <c r="R296" s="9" t="s">
        <v>174</v>
      </c>
    </row>
    <row r="297" spans="1:18" ht="13.5" outlineLevel="2">
      <c r="A297" s="9" t="s">
        <v>158</v>
      </c>
      <c r="B297" s="136" t="s">
        <v>1062</v>
      </c>
      <c r="C297" s="136" t="s">
        <v>176</v>
      </c>
      <c r="D297" s="136" t="s">
        <v>177</v>
      </c>
      <c r="E297" s="137" t="s">
        <v>178</v>
      </c>
      <c r="F297" s="137" t="s">
        <v>130</v>
      </c>
      <c r="G297" s="9" t="s">
        <v>157</v>
      </c>
      <c r="H297" s="189">
        <v>21386610.35</v>
      </c>
      <c r="I297" s="166">
        <v>360474661.068</v>
      </c>
      <c r="J297" s="166">
        <v>374386349.38</v>
      </c>
      <c r="K297" s="166" t="s">
        <v>97</v>
      </c>
      <c r="L297" s="138">
        <v>5987951.181</v>
      </c>
      <c r="M297" s="138">
        <v>6101556.81</v>
      </c>
      <c r="N297" s="138" t="s">
        <v>97</v>
      </c>
      <c r="O297" s="9" t="s">
        <v>1145</v>
      </c>
      <c r="P297" s="9" t="s">
        <v>1235</v>
      </c>
      <c r="Q297" s="9" t="s">
        <v>1344</v>
      </c>
      <c r="R297" s="9" t="s">
        <v>174</v>
      </c>
    </row>
    <row r="298" spans="1:18" ht="13.5" outlineLevel="2">
      <c r="A298" s="9" t="s">
        <v>158</v>
      </c>
      <c r="B298" s="136" t="s">
        <v>1062</v>
      </c>
      <c r="C298" s="136" t="s">
        <v>190</v>
      </c>
      <c r="D298" s="136" t="s">
        <v>191</v>
      </c>
      <c r="E298" s="137" t="s">
        <v>192</v>
      </c>
      <c r="F298" s="137" t="s">
        <v>670</v>
      </c>
      <c r="G298" s="9" t="s">
        <v>157</v>
      </c>
      <c r="H298" s="188">
        <v>30852477.8</v>
      </c>
      <c r="I298" s="138">
        <v>1729360666.359</v>
      </c>
      <c r="J298" s="138">
        <v>399262331.869</v>
      </c>
      <c r="K298" s="138">
        <v>1387787758.207</v>
      </c>
      <c r="L298" s="138">
        <v>28726921.368</v>
      </c>
      <c r="M298" s="138">
        <v>6587003.87</v>
      </c>
      <c r="N298" s="138">
        <v>22938640.632</v>
      </c>
      <c r="O298" s="9" t="s">
        <v>391</v>
      </c>
      <c r="P298" s="9" t="s">
        <v>1235</v>
      </c>
      <c r="Q298" s="9" t="s">
        <v>1344</v>
      </c>
      <c r="R298" s="9" t="s">
        <v>174</v>
      </c>
    </row>
    <row r="299" spans="1:18" ht="13.5" outlineLevel="2">
      <c r="A299" s="9" t="s">
        <v>158</v>
      </c>
      <c r="B299" s="136" t="s">
        <v>1062</v>
      </c>
      <c r="C299" s="136" t="s">
        <v>232</v>
      </c>
      <c r="D299" s="136" t="s">
        <v>233</v>
      </c>
      <c r="E299" s="137" t="s">
        <v>234</v>
      </c>
      <c r="F299" s="137" t="s">
        <v>235</v>
      </c>
      <c r="G299" s="9" t="s">
        <v>157</v>
      </c>
      <c r="H299" s="188">
        <v>9663913.81</v>
      </c>
      <c r="I299" s="138">
        <v>776368952.595</v>
      </c>
      <c r="J299" s="138">
        <v>33916625.91</v>
      </c>
      <c r="K299" s="138">
        <v>769488690.609</v>
      </c>
      <c r="L299" s="138">
        <v>12896494.229</v>
      </c>
      <c r="M299" s="138">
        <v>557205.52</v>
      </c>
      <c r="N299" s="138">
        <v>12718821.332</v>
      </c>
      <c r="O299" s="9" t="s">
        <v>1144</v>
      </c>
      <c r="P299" s="9" t="s">
        <v>1235</v>
      </c>
      <c r="Q299" s="9" t="s">
        <v>1344</v>
      </c>
      <c r="R299" s="9" t="s">
        <v>174</v>
      </c>
    </row>
    <row r="300" spans="1:18" ht="13.5" outlineLevel="2">
      <c r="A300" s="9" t="s">
        <v>158</v>
      </c>
      <c r="B300" s="136" t="s">
        <v>1062</v>
      </c>
      <c r="C300" s="136" t="s">
        <v>245</v>
      </c>
      <c r="D300" s="136" t="s">
        <v>246</v>
      </c>
      <c r="E300" s="137" t="s">
        <v>247</v>
      </c>
      <c r="F300" s="137" t="s">
        <v>204</v>
      </c>
      <c r="G300" s="9" t="s">
        <v>98</v>
      </c>
      <c r="H300" s="188">
        <v>25000000</v>
      </c>
      <c r="I300" s="138">
        <v>1396082292.752</v>
      </c>
      <c r="J300" s="138">
        <v>25163216.9</v>
      </c>
      <c r="K300" s="138">
        <v>1377972653.75</v>
      </c>
      <c r="L300" s="138">
        <v>23190735.76</v>
      </c>
      <c r="M300" s="138">
        <v>414328.26</v>
      </c>
      <c r="N300" s="138">
        <v>22776407.5</v>
      </c>
      <c r="O300" s="9" t="s">
        <v>213</v>
      </c>
      <c r="P300" s="9" t="s">
        <v>1235</v>
      </c>
      <c r="Q300" s="9" t="s">
        <v>1344</v>
      </c>
      <c r="R300" s="9" t="s">
        <v>174</v>
      </c>
    </row>
    <row r="301" spans="1:18" ht="13.5" outlineLevel="2">
      <c r="A301" s="9" t="s">
        <v>158</v>
      </c>
      <c r="B301" s="136" t="s">
        <v>1062</v>
      </c>
      <c r="C301" s="136" t="s">
        <v>252</v>
      </c>
      <c r="D301" s="136" t="s">
        <v>253</v>
      </c>
      <c r="E301" s="137" t="s">
        <v>250</v>
      </c>
      <c r="F301" s="137" t="s">
        <v>251</v>
      </c>
      <c r="G301" s="9" t="s">
        <v>157</v>
      </c>
      <c r="H301" s="188">
        <v>701000</v>
      </c>
      <c r="I301" s="138">
        <v>62033028.015</v>
      </c>
      <c r="J301" s="138">
        <v>7632566</v>
      </c>
      <c r="K301" s="138">
        <v>56590120.964</v>
      </c>
      <c r="L301" s="138">
        <v>1030448.97</v>
      </c>
      <c r="M301" s="138">
        <v>125777.77</v>
      </c>
      <c r="N301" s="138">
        <v>935373.9</v>
      </c>
      <c r="O301" s="9" t="s">
        <v>292</v>
      </c>
      <c r="P301" s="9" t="s">
        <v>1235</v>
      </c>
      <c r="Q301" s="9" t="s">
        <v>1344</v>
      </c>
      <c r="R301" s="9" t="s">
        <v>174</v>
      </c>
    </row>
    <row r="302" spans="1:18" ht="13.5" outlineLevel="2">
      <c r="A302" s="9" t="s">
        <v>158</v>
      </c>
      <c r="B302" s="136" t="s">
        <v>1062</v>
      </c>
      <c r="C302" s="136" t="s">
        <v>343</v>
      </c>
      <c r="D302" s="136" t="s">
        <v>344</v>
      </c>
      <c r="E302" s="137" t="s">
        <v>321</v>
      </c>
      <c r="F302" s="137" t="s">
        <v>106</v>
      </c>
      <c r="G302" s="9" t="s">
        <v>157</v>
      </c>
      <c r="H302" s="188">
        <v>29181000</v>
      </c>
      <c r="I302" s="138">
        <v>2582290713.991</v>
      </c>
      <c r="J302" s="138">
        <v>103032628.53</v>
      </c>
      <c r="K302" s="138">
        <v>2569264747.59</v>
      </c>
      <c r="L302" s="138">
        <v>42895194.585</v>
      </c>
      <c r="M302" s="138">
        <v>1699777.26</v>
      </c>
      <c r="N302" s="138">
        <v>42467185.911</v>
      </c>
      <c r="O302" s="9" t="s">
        <v>1154</v>
      </c>
      <c r="P302" s="9" t="s">
        <v>1235</v>
      </c>
      <c r="Q302" s="9" t="s">
        <v>1344</v>
      </c>
      <c r="R302" s="9" t="s">
        <v>174</v>
      </c>
    </row>
    <row r="303" spans="1:18" ht="27" outlineLevel="2">
      <c r="A303" s="9" t="s">
        <v>689</v>
      </c>
      <c r="B303" s="136" t="s">
        <v>1060</v>
      </c>
      <c r="C303" s="136" t="s">
        <v>708</v>
      </c>
      <c r="D303" s="136" t="s">
        <v>709</v>
      </c>
      <c r="E303" s="137" t="s">
        <v>710</v>
      </c>
      <c r="F303" s="137" t="s">
        <v>380</v>
      </c>
      <c r="G303" s="135" t="s">
        <v>132</v>
      </c>
      <c r="H303" s="187">
        <v>20000000</v>
      </c>
      <c r="I303" s="138">
        <v>90024066.35</v>
      </c>
      <c r="J303" s="138" t="s">
        <v>97</v>
      </c>
      <c r="K303" s="138">
        <v>96779967.431</v>
      </c>
      <c r="L303" s="138">
        <v>1495416.385</v>
      </c>
      <c r="M303" s="138" t="s">
        <v>97</v>
      </c>
      <c r="N303" s="138">
        <v>1599668.883</v>
      </c>
      <c r="O303" s="9" t="s">
        <v>699</v>
      </c>
      <c r="P303" s="9" t="s">
        <v>1235</v>
      </c>
      <c r="Q303" s="9" t="s">
        <v>1344</v>
      </c>
      <c r="R303" s="9" t="s">
        <v>174</v>
      </c>
    </row>
    <row r="304" spans="1:18" ht="13.5" outlineLevel="2">
      <c r="A304" s="9" t="s">
        <v>689</v>
      </c>
      <c r="B304" s="136" t="s">
        <v>1060</v>
      </c>
      <c r="C304" s="136" t="s">
        <v>718</v>
      </c>
      <c r="D304" s="136" t="s">
        <v>719</v>
      </c>
      <c r="E304" s="137" t="s">
        <v>720</v>
      </c>
      <c r="F304" s="137" t="s">
        <v>196</v>
      </c>
      <c r="G304" s="135" t="s">
        <v>132</v>
      </c>
      <c r="H304" s="187">
        <v>970000</v>
      </c>
      <c r="I304" s="138">
        <v>17270428.051</v>
      </c>
      <c r="J304" s="138" t="s">
        <v>97</v>
      </c>
      <c r="K304" s="138">
        <v>18566495.961</v>
      </c>
      <c r="L304" s="138">
        <v>286884.187</v>
      </c>
      <c r="M304" s="138" t="s">
        <v>97</v>
      </c>
      <c r="N304" s="138">
        <v>306884.231</v>
      </c>
      <c r="O304" s="9" t="s">
        <v>213</v>
      </c>
      <c r="P304" s="9" t="s">
        <v>1235</v>
      </c>
      <c r="Q304" s="9" t="s">
        <v>1344</v>
      </c>
      <c r="R304" s="9" t="s">
        <v>174</v>
      </c>
    </row>
    <row r="305" spans="1:18" ht="13.5" outlineLevel="2">
      <c r="A305" s="9" t="s">
        <v>370</v>
      </c>
      <c r="B305" s="136" t="s">
        <v>1060</v>
      </c>
      <c r="C305" s="136" t="s">
        <v>19</v>
      </c>
      <c r="D305" s="136" t="s">
        <v>20</v>
      </c>
      <c r="E305" s="137" t="s">
        <v>21</v>
      </c>
      <c r="F305" s="137" t="s">
        <v>22</v>
      </c>
      <c r="G305" s="135" t="s">
        <v>98</v>
      </c>
      <c r="H305" s="187">
        <v>1138350</v>
      </c>
      <c r="I305" s="138">
        <v>48004628.014</v>
      </c>
      <c r="J305" s="138">
        <v>11495327.823</v>
      </c>
      <c r="K305" s="138">
        <v>36761592.615</v>
      </c>
      <c r="L305" s="138">
        <v>797419.07</v>
      </c>
      <c r="M305" s="138">
        <v>189789.44</v>
      </c>
      <c r="N305" s="138">
        <v>607629.63</v>
      </c>
      <c r="O305" s="9" t="s">
        <v>213</v>
      </c>
      <c r="P305" s="9" t="s">
        <v>1235</v>
      </c>
      <c r="Q305" s="9" t="s">
        <v>1344</v>
      </c>
      <c r="R305" s="9" t="s">
        <v>174</v>
      </c>
    </row>
    <row r="306" spans="1:18" ht="13.5" outlineLevel="2">
      <c r="A306" s="9" t="s">
        <v>370</v>
      </c>
      <c r="B306" s="136" t="s">
        <v>1062</v>
      </c>
      <c r="C306" s="136" t="s">
        <v>381</v>
      </c>
      <c r="D306" s="136" t="s">
        <v>382</v>
      </c>
      <c r="E306" s="137" t="s">
        <v>383</v>
      </c>
      <c r="F306" s="137" t="s">
        <v>153</v>
      </c>
      <c r="G306" s="9" t="s">
        <v>157</v>
      </c>
      <c r="H306" s="188">
        <v>66500000</v>
      </c>
      <c r="I306" s="138">
        <v>67977.934</v>
      </c>
      <c r="J306" s="138" t="s">
        <v>97</v>
      </c>
      <c r="K306" s="138">
        <v>70342.07</v>
      </c>
      <c r="L306" s="138">
        <v>1129.202</v>
      </c>
      <c r="M306" s="138" t="s">
        <v>97</v>
      </c>
      <c r="N306" s="138">
        <v>1162.679</v>
      </c>
      <c r="O306" s="9" t="s">
        <v>213</v>
      </c>
      <c r="P306" s="9" t="s">
        <v>1235</v>
      </c>
      <c r="Q306" s="9" t="s">
        <v>1344</v>
      </c>
      <c r="R306" s="9" t="s">
        <v>174</v>
      </c>
    </row>
    <row r="307" spans="1:18" ht="13.5" outlineLevel="2">
      <c r="A307" s="9" t="s">
        <v>370</v>
      </c>
      <c r="B307" s="136" t="s">
        <v>1062</v>
      </c>
      <c r="C307" s="136" t="s">
        <v>415</v>
      </c>
      <c r="D307" s="136" t="s">
        <v>416</v>
      </c>
      <c r="E307" s="137" t="s">
        <v>417</v>
      </c>
      <c r="F307" s="137" t="s">
        <v>414</v>
      </c>
      <c r="G307" s="9" t="s">
        <v>157</v>
      </c>
      <c r="H307" s="188">
        <v>168100000</v>
      </c>
      <c r="I307" s="138">
        <v>4406094158.52</v>
      </c>
      <c r="J307" s="138">
        <v>1998134714.851</v>
      </c>
      <c r="K307" s="138">
        <v>2546719190.287</v>
      </c>
      <c r="L307" s="138">
        <v>73190932.866</v>
      </c>
      <c r="M307" s="138">
        <v>32924729.571</v>
      </c>
      <c r="N307" s="138">
        <v>42094532.071</v>
      </c>
      <c r="O307" s="9" t="s">
        <v>1201</v>
      </c>
      <c r="P307" s="9" t="s">
        <v>1235</v>
      </c>
      <c r="Q307" s="9" t="s">
        <v>1344</v>
      </c>
      <c r="R307" s="9" t="s">
        <v>174</v>
      </c>
    </row>
    <row r="308" spans="1:18" ht="13.5" outlineLevel="2">
      <c r="A308" s="9" t="s">
        <v>445</v>
      </c>
      <c r="B308" s="136" t="s">
        <v>1062</v>
      </c>
      <c r="C308" s="136" t="s">
        <v>450</v>
      </c>
      <c r="D308" s="136" t="s">
        <v>452</v>
      </c>
      <c r="E308" s="137" t="s">
        <v>181</v>
      </c>
      <c r="F308" s="137" t="s">
        <v>674</v>
      </c>
      <c r="G308" s="9" t="s">
        <v>451</v>
      </c>
      <c r="H308" s="188">
        <v>4900000</v>
      </c>
      <c r="I308" s="138">
        <v>101135049.898</v>
      </c>
      <c r="J308" s="138">
        <v>14677370.52</v>
      </c>
      <c r="K308" s="138">
        <v>90060003.706</v>
      </c>
      <c r="L308" s="138">
        <v>1679984.218</v>
      </c>
      <c r="M308" s="138">
        <v>242309.06</v>
      </c>
      <c r="N308" s="138">
        <v>1488595.103</v>
      </c>
      <c r="O308" s="9" t="s">
        <v>175</v>
      </c>
      <c r="P308" s="9" t="s">
        <v>1235</v>
      </c>
      <c r="Q308" s="9" t="s">
        <v>1344</v>
      </c>
      <c r="R308" s="9" t="s">
        <v>174</v>
      </c>
    </row>
    <row r="309" spans="1:18" ht="13.5" outlineLevel="2">
      <c r="A309" s="9" t="s">
        <v>471</v>
      </c>
      <c r="B309" s="136" t="s">
        <v>1062</v>
      </c>
      <c r="C309" s="136">
        <v>16719960001</v>
      </c>
      <c r="D309" s="136" t="s">
        <v>472</v>
      </c>
      <c r="E309" s="137" t="s">
        <v>473</v>
      </c>
      <c r="F309" s="137" t="s">
        <v>196</v>
      </c>
      <c r="G309" s="9" t="s">
        <v>157</v>
      </c>
      <c r="H309" s="188">
        <v>11350000</v>
      </c>
      <c r="I309" s="138">
        <v>314172458.641</v>
      </c>
      <c r="J309" s="138">
        <v>190690057.285</v>
      </c>
      <c r="K309" s="138">
        <v>131317986.468</v>
      </c>
      <c r="L309" s="138">
        <v>5218811.605</v>
      </c>
      <c r="M309" s="138">
        <v>3148589.945</v>
      </c>
      <c r="N309" s="138">
        <v>2170545.231</v>
      </c>
      <c r="O309" s="9" t="s">
        <v>167</v>
      </c>
      <c r="P309" s="9" t="s">
        <v>1235</v>
      </c>
      <c r="Q309" s="9" t="s">
        <v>1344</v>
      </c>
      <c r="R309" s="9" t="s">
        <v>174</v>
      </c>
    </row>
    <row r="310" spans="1:18" ht="13.5" outlineLevel="2">
      <c r="A310" s="9" t="s">
        <v>471</v>
      </c>
      <c r="B310" s="136" t="s">
        <v>1062</v>
      </c>
      <c r="C310" s="136" t="s">
        <v>474</v>
      </c>
      <c r="D310" s="136" t="s">
        <v>475</v>
      </c>
      <c r="E310" s="137" t="s">
        <v>476</v>
      </c>
      <c r="F310" s="137" t="s">
        <v>146</v>
      </c>
      <c r="G310" s="9" t="s">
        <v>157</v>
      </c>
      <c r="H310" s="188">
        <v>10750000</v>
      </c>
      <c r="I310" s="138">
        <v>369776273.018</v>
      </c>
      <c r="J310" s="138">
        <v>128944531.24</v>
      </c>
      <c r="K310" s="138">
        <v>253126981.072</v>
      </c>
      <c r="L310" s="138">
        <v>6142463.007</v>
      </c>
      <c r="M310" s="138">
        <v>2123781.89</v>
      </c>
      <c r="N310" s="138">
        <v>4183917.043</v>
      </c>
      <c r="O310" s="9" t="s">
        <v>113</v>
      </c>
      <c r="P310" s="9" t="s">
        <v>1235</v>
      </c>
      <c r="Q310" s="9" t="s">
        <v>1344</v>
      </c>
      <c r="R310" s="9" t="s">
        <v>174</v>
      </c>
    </row>
    <row r="311" spans="1:18" ht="13.5" outlineLevel="2">
      <c r="A311" s="9" t="s">
        <v>471</v>
      </c>
      <c r="B311" s="136" t="s">
        <v>1062</v>
      </c>
      <c r="C311" s="136" t="s">
        <v>480</v>
      </c>
      <c r="D311" s="136" t="s">
        <v>481</v>
      </c>
      <c r="E311" s="137" t="s">
        <v>482</v>
      </c>
      <c r="F311" s="137" t="s">
        <v>483</v>
      </c>
      <c r="G311" s="9" t="s">
        <v>157</v>
      </c>
      <c r="H311" s="188">
        <v>13400000</v>
      </c>
      <c r="I311" s="138">
        <v>912458970.441</v>
      </c>
      <c r="J311" s="138" t="s">
        <v>97</v>
      </c>
      <c r="K311" s="138">
        <v>944192463.038</v>
      </c>
      <c r="L311" s="138">
        <v>15157125.755</v>
      </c>
      <c r="M311" s="138" t="s">
        <v>97</v>
      </c>
      <c r="N311" s="138">
        <v>15606486.992</v>
      </c>
      <c r="O311" s="9" t="s">
        <v>1154</v>
      </c>
      <c r="P311" s="9" t="s">
        <v>1235</v>
      </c>
      <c r="Q311" s="9" t="s">
        <v>1344</v>
      </c>
      <c r="R311" s="9" t="s">
        <v>174</v>
      </c>
    </row>
    <row r="312" spans="1:18" ht="13.5" outlineLevel="2">
      <c r="A312" s="9" t="s">
        <v>935</v>
      </c>
      <c r="B312" s="136" t="s">
        <v>1060</v>
      </c>
      <c r="C312" s="136" t="s">
        <v>955</v>
      </c>
      <c r="D312" s="136" t="s">
        <v>956</v>
      </c>
      <c r="E312" s="137" t="s">
        <v>957</v>
      </c>
      <c r="F312" s="137" t="s">
        <v>282</v>
      </c>
      <c r="G312" s="135" t="s">
        <v>576</v>
      </c>
      <c r="H312" s="187">
        <v>10000000</v>
      </c>
      <c r="I312" s="138">
        <v>1085509116.003</v>
      </c>
      <c r="J312" s="138" t="s">
        <v>97</v>
      </c>
      <c r="K312" s="138">
        <v>1195485836.122</v>
      </c>
      <c r="L312" s="138">
        <v>18031712.89</v>
      </c>
      <c r="M312" s="138" t="s">
        <v>97</v>
      </c>
      <c r="N312" s="138">
        <v>19760096.465</v>
      </c>
      <c r="O312" s="9" t="s">
        <v>1218</v>
      </c>
      <c r="P312" s="9" t="s">
        <v>1235</v>
      </c>
      <c r="Q312" s="9" t="s">
        <v>1344</v>
      </c>
      <c r="R312" s="9" t="s">
        <v>174</v>
      </c>
    </row>
    <row r="313" spans="1:18" ht="13.5" outlineLevel="2">
      <c r="A313" s="9" t="s">
        <v>763</v>
      </c>
      <c r="B313" s="136" t="s">
        <v>1060</v>
      </c>
      <c r="C313" s="136">
        <v>11005</v>
      </c>
      <c r="D313" s="136" t="s">
        <v>773</v>
      </c>
      <c r="E313" s="137" t="s">
        <v>602</v>
      </c>
      <c r="F313" s="137" t="s">
        <v>116</v>
      </c>
      <c r="G313" s="135" t="s">
        <v>98</v>
      </c>
      <c r="H313" s="187">
        <v>1830342</v>
      </c>
      <c r="I313" s="138">
        <v>3344540.43</v>
      </c>
      <c r="J313" s="138" t="s">
        <v>97</v>
      </c>
      <c r="K313" s="138">
        <v>3361207.575</v>
      </c>
      <c r="L313" s="138">
        <v>55557.15</v>
      </c>
      <c r="M313" s="138" t="s">
        <v>97</v>
      </c>
      <c r="N313" s="138">
        <v>55557.15</v>
      </c>
      <c r="O313" s="9" t="s">
        <v>113</v>
      </c>
      <c r="P313" s="9" t="s">
        <v>1235</v>
      </c>
      <c r="Q313" s="9" t="s">
        <v>1344</v>
      </c>
      <c r="R313" s="9" t="s">
        <v>174</v>
      </c>
    </row>
    <row r="314" spans="1:18" ht="13.5" outlineLevel="2">
      <c r="A314" s="9" t="s">
        <v>763</v>
      </c>
      <c r="B314" s="136" t="s">
        <v>1060</v>
      </c>
      <c r="C314" s="136">
        <v>11010</v>
      </c>
      <c r="D314" s="136" t="s">
        <v>776</v>
      </c>
      <c r="E314" s="137" t="s">
        <v>777</v>
      </c>
      <c r="F314" s="137" t="s">
        <v>496</v>
      </c>
      <c r="G314" s="135" t="s">
        <v>98</v>
      </c>
      <c r="H314" s="187">
        <v>11535390</v>
      </c>
      <c r="I314" s="138">
        <v>615777251.6</v>
      </c>
      <c r="J314" s="138" t="s">
        <v>97</v>
      </c>
      <c r="K314" s="138">
        <v>618845909</v>
      </c>
      <c r="L314" s="138">
        <v>10228858</v>
      </c>
      <c r="M314" s="138" t="s">
        <v>97</v>
      </c>
      <c r="N314" s="138">
        <v>10228858</v>
      </c>
      <c r="O314" s="9" t="s">
        <v>391</v>
      </c>
      <c r="P314" s="9" t="s">
        <v>1235</v>
      </c>
      <c r="Q314" s="9" t="s">
        <v>1344</v>
      </c>
      <c r="R314" s="9" t="s">
        <v>174</v>
      </c>
    </row>
    <row r="315" spans="1:18" ht="13.5" outlineLevel="2">
      <c r="A315" s="9" t="s">
        <v>763</v>
      </c>
      <c r="B315" s="136" t="s">
        <v>1060</v>
      </c>
      <c r="C315" s="136">
        <v>11105</v>
      </c>
      <c r="D315" s="136" t="s">
        <v>784</v>
      </c>
      <c r="E315" s="137" t="s">
        <v>785</v>
      </c>
      <c r="F315" s="137" t="s">
        <v>116</v>
      </c>
      <c r="G315" s="135" t="s">
        <v>98</v>
      </c>
      <c r="H315" s="187">
        <v>4816252</v>
      </c>
      <c r="I315" s="138">
        <v>10990145.712</v>
      </c>
      <c r="J315" s="138" t="s">
        <v>97</v>
      </c>
      <c r="K315" s="138">
        <v>11044913.88</v>
      </c>
      <c r="L315" s="138">
        <v>182560.56</v>
      </c>
      <c r="M315" s="138" t="s">
        <v>97</v>
      </c>
      <c r="N315" s="138">
        <v>182560.56</v>
      </c>
      <c r="O315" s="9" t="s">
        <v>113</v>
      </c>
      <c r="P315" s="9" t="s">
        <v>1235</v>
      </c>
      <c r="Q315" s="9" t="s">
        <v>1344</v>
      </c>
      <c r="R315" s="9" t="s">
        <v>174</v>
      </c>
    </row>
    <row r="316" spans="1:18" ht="13.5" outlineLevel="2">
      <c r="A316" s="9" t="s">
        <v>763</v>
      </c>
      <c r="B316" s="136" t="s">
        <v>1060</v>
      </c>
      <c r="C316" s="136">
        <v>11106</v>
      </c>
      <c r="D316" s="136" t="s">
        <v>786</v>
      </c>
      <c r="E316" s="137" t="s">
        <v>787</v>
      </c>
      <c r="F316" s="137" t="s">
        <v>116</v>
      </c>
      <c r="G316" s="135" t="s">
        <v>98</v>
      </c>
      <c r="H316" s="187">
        <v>7322800</v>
      </c>
      <c r="I316" s="138">
        <v>139509477.436</v>
      </c>
      <c r="J316" s="138" t="s">
        <v>97</v>
      </c>
      <c r="K316" s="138">
        <v>140204707.39</v>
      </c>
      <c r="L316" s="138">
        <v>2317433.18</v>
      </c>
      <c r="M316" s="138" t="s">
        <v>97</v>
      </c>
      <c r="N316" s="138">
        <v>2317433.18</v>
      </c>
      <c r="O316" s="9" t="s">
        <v>292</v>
      </c>
      <c r="P316" s="9" t="s">
        <v>1235</v>
      </c>
      <c r="Q316" s="9" t="s">
        <v>1344</v>
      </c>
      <c r="R316" s="9" t="s">
        <v>174</v>
      </c>
    </row>
    <row r="317" spans="1:18" ht="13.5" outlineLevel="2">
      <c r="A317" s="9" t="s">
        <v>763</v>
      </c>
      <c r="B317" s="136" t="s">
        <v>1060</v>
      </c>
      <c r="C317" s="136">
        <v>11107</v>
      </c>
      <c r="D317" s="136" t="s">
        <v>788</v>
      </c>
      <c r="E317" s="137" t="s">
        <v>789</v>
      </c>
      <c r="F317" s="137" t="s">
        <v>116</v>
      </c>
      <c r="G317" s="135" t="s">
        <v>98</v>
      </c>
      <c r="H317" s="187">
        <v>12588000</v>
      </c>
      <c r="I317" s="138">
        <v>623861088.2</v>
      </c>
      <c r="J317" s="138" t="s">
        <v>97</v>
      </c>
      <c r="K317" s="138">
        <v>626970030.5</v>
      </c>
      <c r="L317" s="138">
        <v>10363141</v>
      </c>
      <c r="M317" s="138" t="s">
        <v>97</v>
      </c>
      <c r="N317" s="138">
        <v>10363141</v>
      </c>
      <c r="O317" s="9" t="s">
        <v>147</v>
      </c>
      <c r="P317" s="9" t="s">
        <v>1235</v>
      </c>
      <c r="Q317" s="9" t="s">
        <v>1344</v>
      </c>
      <c r="R317" s="9" t="s">
        <v>174</v>
      </c>
    </row>
    <row r="318" spans="1:18" ht="13.5" outlineLevel="2">
      <c r="A318" s="9" t="s">
        <v>763</v>
      </c>
      <c r="B318" s="136" t="s">
        <v>1060</v>
      </c>
      <c r="C318" s="136">
        <v>11151</v>
      </c>
      <c r="D318" s="136" t="s">
        <v>808</v>
      </c>
      <c r="E318" s="137" t="s">
        <v>809</v>
      </c>
      <c r="F318" s="137" t="s">
        <v>130</v>
      </c>
      <c r="G318" s="135" t="s">
        <v>98</v>
      </c>
      <c r="H318" s="187">
        <v>6585836</v>
      </c>
      <c r="I318" s="138">
        <v>75502779.8</v>
      </c>
      <c r="J318" s="138">
        <v>40148173.23</v>
      </c>
      <c r="K318" s="138">
        <v>36019582.5</v>
      </c>
      <c r="L318" s="138">
        <v>1254199</v>
      </c>
      <c r="M318" s="138">
        <v>658834</v>
      </c>
      <c r="N318" s="138">
        <v>595365</v>
      </c>
      <c r="O318" s="9" t="s">
        <v>391</v>
      </c>
      <c r="P318" s="9" t="s">
        <v>1235</v>
      </c>
      <c r="Q318" s="9" t="s">
        <v>1344</v>
      </c>
      <c r="R318" s="9" t="s">
        <v>174</v>
      </c>
    </row>
    <row r="319" spans="1:18" ht="13.5" outlineLevel="2">
      <c r="A319" s="9" t="s">
        <v>763</v>
      </c>
      <c r="B319" s="136" t="s">
        <v>1060</v>
      </c>
      <c r="C319" s="136" t="s">
        <v>804</v>
      </c>
      <c r="D319" s="136" t="s">
        <v>805</v>
      </c>
      <c r="E319" s="137" t="s">
        <v>806</v>
      </c>
      <c r="F319" s="137" t="s">
        <v>807</v>
      </c>
      <c r="G319" s="135" t="s">
        <v>98</v>
      </c>
      <c r="H319" s="187">
        <v>8169304</v>
      </c>
      <c r="I319" s="138">
        <v>227081262.8</v>
      </c>
      <c r="J319" s="138" t="s">
        <v>97</v>
      </c>
      <c r="K319" s="138">
        <v>228212897</v>
      </c>
      <c r="L319" s="138">
        <v>3772114</v>
      </c>
      <c r="M319" s="138" t="s">
        <v>97</v>
      </c>
      <c r="N319" s="138">
        <v>3772114</v>
      </c>
      <c r="O319" s="9" t="s">
        <v>69</v>
      </c>
      <c r="P319" s="9" t="s">
        <v>1235</v>
      </c>
      <c r="Q319" s="9" t="s">
        <v>1344</v>
      </c>
      <c r="R319" s="9" t="s">
        <v>174</v>
      </c>
    </row>
    <row r="320" spans="1:18" ht="13.5" outlineLevel="2">
      <c r="A320" s="9" t="s">
        <v>763</v>
      </c>
      <c r="B320" s="136" t="s">
        <v>1060</v>
      </c>
      <c r="C320" s="136" t="s">
        <v>820</v>
      </c>
      <c r="D320" s="136" t="s">
        <v>821</v>
      </c>
      <c r="E320" s="137" t="s">
        <v>563</v>
      </c>
      <c r="F320" s="137" t="s">
        <v>130</v>
      </c>
      <c r="G320" s="135" t="s">
        <v>98</v>
      </c>
      <c r="H320" s="187">
        <v>1060000</v>
      </c>
      <c r="I320" s="138">
        <v>55444200</v>
      </c>
      <c r="J320" s="138">
        <v>4504053.22</v>
      </c>
      <c r="K320" s="138">
        <v>51234243.5</v>
      </c>
      <c r="L320" s="138">
        <v>921000</v>
      </c>
      <c r="M320" s="138">
        <v>74153</v>
      </c>
      <c r="N320" s="138">
        <v>846847</v>
      </c>
      <c r="O320" s="9" t="s">
        <v>213</v>
      </c>
      <c r="P320" s="9" t="s">
        <v>1235</v>
      </c>
      <c r="Q320" s="9" t="s">
        <v>1344</v>
      </c>
      <c r="R320" s="9" t="s">
        <v>174</v>
      </c>
    </row>
    <row r="321" spans="1:18" ht="13.5" outlineLevel="2">
      <c r="A321" s="9" t="s">
        <v>763</v>
      </c>
      <c r="B321" s="136" t="s">
        <v>1060</v>
      </c>
      <c r="C321" s="136" t="s">
        <v>828</v>
      </c>
      <c r="D321" s="136" t="s">
        <v>829</v>
      </c>
      <c r="E321" s="137" t="s">
        <v>830</v>
      </c>
      <c r="F321" s="137" t="s">
        <v>204</v>
      </c>
      <c r="G321" s="135" t="s">
        <v>98</v>
      </c>
      <c r="H321" s="187">
        <v>16745984</v>
      </c>
      <c r="I321" s="138">
        <v>772360220.8</v>
      </c>
      <c r="J321" s="138">
        <v>13465607.78</v>
      </c>
      <c r="K321" s="138">
        <v>762821026</v>
      </c>
      <c r="L321" s="138">
        <v>12829904</v>
      </c>
      <c r="M321" s="138">
        <v>221292</v>
      </c>
      <c r="N321" s="138">
        <v>12608612</v>
      </c>
      <c r="O321" s="9" t="s">
        <v>666</v>
      </c>
      <c r="P321" s="9" t="s">
        <v>1235</v>
      </c>
      <c r="Q321" s="9" t="s">
        <v>1344</v>
      </c>
      <c r="R321" s="9" t="s">
        <v>174</v>
      </c>
    </row>
    <row r="322" spans="1:18" ht="13.5" outlineLevel="2">
      <c r="A322" s="9" t="s">
        <v>970</v>
      </c>
      <c r="B322" s="136" t="s">
        <v>1060</v>
      </c>
      <c r="C322" s="136" t="s">
        <v>997</v>
      </c>
      <c r="D322" s="136" t="s">
        <v>998</v>
      </c>
      <c r="E322" s="137" t="s">
        <v>999</v>
      </c>
      <c r="F322" s="137" t="s">
        <v>196</v>
      </c>
      <c r="G322" s="135" t="s">
        <v>98</v>
      </c>
      <c r="H322" s="187">
        <v>146997191</v>
      </c>
      <c r="I322" s="138">
        <v>53998339.276</v>
      </c>
      <c r="J322" s="138">
        <v>54266325.976</v>
      </c>
      <c r="K322" s="138" t="s">
        <v>97</v>
      </c>
      <c r="L322" s="138">
        <v>896982.38</v>
      </c>
      <c r="M322" s="138">
        <v>896982.38</v>
      </c>
      <c r="N322" s="138" t="s">
        <v>97</v>
      </c>
      <c r="O322" s="9" t="s">
        <v>1000</v>
      </c>
      <c r="P322" s="9" t="s">
        <v>1235</v>
      </c>
      <c r="Q322" s="9" t="s">
        <v>1344</v>
      </c>
      <c r="R322" s="9" t="s">
        <v>174</v>
      </c>
    </row>
    <row r="323" spans="1:18" ht="13.5" outlineLevel="2">
      <c r="A323" s="9" t="s">
        <v>970</v>
      </c>
      <c r="B323" s="136" t="s">
        <v>1060</v>
      </c>
      <c r="C323" s="136" t="s">
        <v>1001</v>
      </c>
      <c r="D323" s="136" t="s">
        <v>1002</v>
      </c>
      <c r="E323" s="137" t="s">
        <v>1003</v>
      </c>
      <c r="F323" s="137" t="s">
        <v>510</v>
      </c>
      <c r="G323" s="135" t="s">
        <v>98</v>
      </c>
      <c r="H323" s="190">
        <v>4500000</v>
      </c>
      <c r="I323" s="138" t="s">
        <v>97</v>
      </c>
      <c r="J323" s="138">
        <v>272565000</v>
      </c>
      <c r="K323" s="138" t="s">
        <v>97</v>
      </c>
      <c r="L323" s="138" t="s">
        <v>97</v>
      </c>
      <c r="M323" s="138">
        <v>4500000</v>
      </c>
      <c r="N323" s="138" t="s">
        <v>97</v>
      </c>
      <c r="O323" s="9" t="s">
        <v>1000</v>
      </c>
      <c r="P323" s="9" t="s">
        <v>1235</v>
      </c>
      <c r="Q323" s="9" t="s">
        <v>1344</v>
      </c>
      <c r="R323" s="9" t="s">
        <v>174</v>
      </c>
    </row>
    <row r="324" spans="1:18" ht="13.5" outlineLevel="2">
      <c r="A324" s="9" t="s">
        <v>970</v>
      </c>
      <c r="B324" s="136" t="s">
        <v>1060</v>
      </c>
      <c r="C324" s="136" t="s">
        <v>1004</v>
      </c>
      <c r="D324" s="136" t="s">
        <v>1005</v>
      </c>
      <c r="E324" s="137" t="s">
        <v>1003</v>
      </c>
      <c r="F324" s="137" t="s">
        <v>510</v>
      </c>
      <c r="G324" s="135" t="s">
        <v>98</v>
      </c>
      <c r="H324" s="190">
        <v>390000</v>
      </c>
      <c r="I324" s="138" t="s">
        <v>97</v>
      </c>
      <c r="J324" s="138">
        <v>23622300</v>
      </c>
      <c r="K324" s="138" t="s">
        <v>97</v>
      </c>
      <c r="L324" s="138" t="s">
        <v>97</v>
      </c>
      <c r="M324" s="138">
        <v>390000</v>
      </c>
      <c r="N324" s="138" t="s">
        <v>97</v>
      </c>
      <c r="O324" s="9" t="s">
        <v>1000</v>
      </c>
      <c r="P324" s="9" t="s">
        <v>1235</v>
      </c>
      <c r="Q324" s="9" t="s">
        <v>1344</v>
      </c>
      <c r="R324" s="9" t="s">
        <v>174</v>
      </c>
    </row>
    <row r="325" spans="1:18" ht="13.5" outlineLevel="2">
      <c r="A325" s="9" t="s">
        <v>970</v>
      </c>
      <c r="B325" s="136" t="s">
        <v>1060</v>
      </c>
      <c r="C325" s="136" t="s">
        <v>1006</v>
      </c>
      <c r="D325" s="136" t="s">
        <v>1007</v>
      </c>
      <c r="E325" s="137" t="s">
        <v>1003</v>
      </c>
      <c r="F325" s="137" t="s">
        <v>510</v>
      </c>
      <c r="G325" s="135" t="s">
        <v>98</v>
      </c>
      <c r="H325" s="190">
        <v>36320000</v>
      </c>
      <c r="I325" s="138" t="s">
        <v>97</v>
      </c>
      <c r="J325" s="138">
        <v>2199902400</v>
      </c>
      <c r="K325" s="138" t="s">
        <v>97</v>
      </c>
      <c r="L325" s="138" t="s">
        <v>97</v>
      </c>
      <c r="M325" s="138">
        <v>36320000</v>
      </c>
      <c r="N325" s="138" t="s">
        <v>97</v>
      </c>
      <c r="O325" s="9" t="s">
        <v>1000</v>
      </c>
      <c r="P325" s="9" t="s">
        <v>1235</v>
      </c>
      <c r="Q325" s="9" t="s">
        <v>1344</v>
      </c>
      <c r="R325" s="9" t="s">
        <v>174</v>
      </c>
    </row>
    <row r="326" spans="1:18" ht="13.5" outlineLevel="1">
      <c r="A326" s="9"/>
      <c r="B326" s="136"/>
      <c r="C326" s="136"/>
      <c r="D326" s="136"/>
      <c r="E326" s="137"/>
      <c r="F326" s="137"/>
      <c r="G326" s="135"/>
      <c r="H326" s="190"/>
      <c r="I326" s="138"/>
      <c r="J326" s="138">
        <f>SUBTOTAL(9,J296:J325)</f>
        <v>5925159842.872</v>
      </c>
      <c r="K326" s="138"/>
      <c r="L326" s="138"/>
      <c r="M326" s="138">
        <f>SUBTOTAL(9,M296:M325)</f>
        <v>97662331.669</v>
      </c>
      <c r="N326" s="138"/>
      <c r="O326" s="9"/>
      <c r="P326" s="9"/>
      <c r="Q326" s="9"/>
      <c r="R326" s="193" t="s">
        <v>1289</v>
      </c>
    </row>
    <row r="327" spans="1:18" ht="13.5" outlineLevel="2">
      <c r="A327" s="9" t="s">
        <v>588</v>
      </c>
      <c r="B327" s="136" t="s">
        <v>1060</v>
      </c>
      <c r="C327" s="136">
        <v>10022</v>
      </c>
      <c r="D327" s="136" t="s">
        <v>609</v>
      </c>
      <c r="E327" s="137" t="s">
        <v>606</v>
      </c>
      <c r="F327" s="137" t="s">
        <v>196</v>
      </c>
      <c r="G327" s="135" t="s">
        <v>573</v>
      </c>
      <c r="H327" s="187">
        <v>16500000</v>
      </c>
      <c r="I327" s="138">
        <v>279899198.839</v>
      </c>
      <c r="J327" s="138">
        <v>31043156.372</v>
      </c>
      <c r="K327" s="138">
        <v>262998852.36</v>
      </c>
      <c r="L327" s="138">
        <v>4649488.353</v>
      </c>
      <c r="M327" s="138">
        <v>510087.187</v>
      </c>
      <c r="N327" s="138">
        <v>4347088.469</v>
      </c>
      <c r="O327" s="9" t="s">
        <v>1202</v>
      </c>
      <c r="P327" s="9" t="s">
        <v>1235</v>
      </c>
      <c r="Q327" s="9" t="s">
        <v>1344</v>
      </c>
      <c r="R327" s="9" t="s">
        <v>403</v>
      </c>
    </row>
    <row r="328" spans="1:18" ht="13.5" outlineLevel="2">
      <c r="A328" s="9" t="s">
        <v>689</v>
      </c>
      <c r="B328" s="136" t="s">
        <v>1060</v>
      </c>
      <c r="C328" s="136">
        <v>11715</v>
      </c>
      <c r="D328" s="136" t="s">
        <v>700</v>
      </c>
      <c r="E328" s="137" t="s">
        <v>701</v>
      </c>
      <c r="F328" s="137" t="s">
        <v>380</v>
      </c>
      <c r="G328" s="135" t="s">
        <v>132</v>
      </c>
      <c r="H328" s="187">
        <v>25000000</v>
      </c>
      <c r="I328" s="138">
        <v>470509423.414</v>
      </c>
      <c r="J328" s="138" t="s">
        <v>97</v>
      </c>
      <c r="K328" s="138">
        <v>505819038.4</v>
      </c>
      <c r="L328" s="138">
        <v>7815771.153</v>
      </c>
      <c r="M328" s="138" t="s">
        <v>97</v>
      </c>
      <c r="N328" s="138">
        <v>8360645.263</v>
      </c>
      <c r="O328" s="9" t="s">
        <v>1207</v>
      </c>
      <c r="P328" s="9" t="s">
        <v>1235</v>
      </c>
      <c r="Q328" s="9" t="s">
        <v>1344</v>
      </c>
      <c r="R328" s="9" t="s">
        <v>403</v>
      </c>
    </row>
    <row r="329" spans="1:18" ht="13.5" outlineLevel="2">
      <c r="A329" s="9" t="s">
        <v>370</v>
      </c>
      <c r="B329" s="136" t="s">
        <v>1060</v>
      </c>
      <c r="C329" s="136">
        <v>26552</v>
      </c>
      <c r="D329" s="136" t="s">
        <v>1221</v>
      </c>
      <c r="E329" s="137" t="s">
        <v>1222</v>
      </c>
      <c r="F329" s="137" t="s">
        <v>801</v>
      </c>
      <c r="G329" s="135" t="s">
        <v>98</v>
      </c>
      <c r="H329" s="187">
        <v>758900</v>
      </c>
      <c r="I329" s="138">
        <v>19036263.4</v>
      </c>
      <c r="J329" s="138" t="s">
        <v>97</v>
      </c>
      <c r="K329" s="138">
        <v>19131128.5</v>
      </c>
      <c r="L329" s="138">
        <v>316217</v>
      </c>
      <c r="M329" s="138" t="s">
        <v>97</v>
      </c>
      <c r="N329" s="138">
        <v>316217</v>
      </c>
      <c r="O329" s="9" t="s">
        <v>167</v>
      </c>
      <c r="P329" s="9" t="s">
        <v>1235</v>
      </c>
      <c r="Q329" s="9" t="s">
        <v>1344</v>
      </c>
      <c r="R329" s="9" t="s">
        <v>403</v>
      </c>
    </row>
    <row r="330" spans="1:18" ht="13.5" outlineLevel="2">
      <c r="A330" s="9" t="s">
        <v>370</v>
      </c>
      <c r="B330" s="136" t="s">
        <v>1060</v>
      </c>
      <c r="C330" s="136" t="s">
        <v>749</v>
      </c>
      <c r="D330" s="136" t="s">
        <v>750</v>
      </c>
      <c r="E330" s="137" t="s">
        <v>751</v>
      </c>
      <c r="F330" s="137" t="s">
        <v>587</v>
      </c>
      <c r="G330" s="135" t="s">
        <v>98</v>
      </c>
      <c r="H330" s="187">
        <v>950000</v>
      </c>
      <c r="I330" s="138">
        <v>57190000</v>
      </c>
      <c r="J330" s="138" t="s">
        <v>97</v>
      </c>
      <c r="K330" s="138">
        <v>57475000</v>
      </c>
      <c r="L330" s="138">
        <v>950000</v>
      </c>
      <c r="M330" s="138" t="s">
        <v>97</v>
      </c>
      <c r="N330" s="138">
        <v>950000</v>
      </c>
      <c r="O330" s="9" t="s">
        <v>1144</v>
      </c>
      <c r="P330" s="9" t="s">
        <v>1235</v>
      </c>
      <c r="Q330" s="9" t="s">
        <v>1344</v>
      </c>
      <c r="R330" s="9" t="s">
        <v>403</v>
      </c>
    </row>
    <row r="331" spans="1:18" ht="13.5" outlineLevel="2">
      <c r="A331" s="9" t="s">
        <v>370</v>
      </c>
      <c r="B331" s="136" t="s">
        <v>1062</v>
      </c>
      <c r="C331" s="136" t="s">
        <v>400</v>
      </c>
      <c r="D331" s="136" t="s">
        <v>401</v>
      </c>
      <c r="E331" s="137" t="s">
        <v>402</v>
      </c>
      <c r="F331" s="137" t="s">
        <v>204</v>
      </c>
      <c r="G331" s="9" t="s">
        <v>157</v>
      </c>
      <c r="H331" s="188">
        <v>16100000</v>
      </c>
      <c r="I331" s="138">
        <v>762900700.831</v>
      </c>
      <c r="J331" s="138">
        <v>111275955.182</v>
      </c>
      <c r="K331" s="138">
        <v>677583783.029</v>
      </c>
      <c r="L331" s="138">
        <v>12672769.117</v>
      </c>
      <c r="M331" s="138">
        <v>1834925.538</v>
      </c>
      <c r="N331" s="138">
        <v>11199731.951</v>
      </c>
      <c r="O331" s="9" t="s">
        <v>113</v>
      </c>
      <c r="P331" s="9" t="s">
        <v>1235</v>
      </c>
      <c r="Q331" s="9" t="s">
        <v>1344</v>
      </c>
      <c r="R331" s="9" t="s">
        <v>403</v>
      </c>
    </row>
    <row r="332" spans="1:18" ht="13.5" outlineLevel="2">
      <c r="A332" s="9" t="s">
        <v>370</v>
      </c>
      <c r="B332" s="136" t="s">
        <v>1062</v>
      </c>
      <c r="C332" s="136" t="s">
        <v>427</v>
      </c>
      <c r="D332" s="136" t="s">
        <v>428</v>
      </c>
      <c r="E332" s="137" t="s">
        <v>429</v>
      </c>
      <c r="F332" s="137" t="s">
        <v>251</v>
      </c>
      <c r="G332" s="9" t="s">
        <v>157</v>
      </c>
      <c r="H332" s="188">
        <v>25300000</v>
      </c>
      <c r="I332" s="138">
        <v>1951177949.368</v>
      </c>
      <c r="J332" s="138">
        <v>891700639.745</v>
      </c>
      <c r="K332" s="138">
        <v>1127089807.366</v>
      </c>
      <c r="L332" s="138">
        <v>32411593.843</v>
      </c>
      <c r="M332" s="138">
        <v>14693835.435</v>
      </c>
      <c r="N332" s="138">
        <v>18629583.593</v>
      </c>
      <c r="O332" s="9" t="s">
        <v>167</v>
      </c>
      <c r="P332" s="9" t="s">
        <v>1235</v>
      </c>
      <c r="Q332" s="9" t="s">
        <v>1344</v>
      </c>
      <c r="R332" s="9" t="s">
        <v>403</v>
      </c>
    </row>
    <row r="333" spans="1:18" ht="13.5" outlineLevel="2">
      <c r="A333" s="9" t="s">
        <v>471</v>
      </c>
      <c r="B333" s="136" t="s">
        <v>1062</v>
      </c>
      <c r="C333" s="136" t="s">
        <v>487</v>
      </c>
      <c r="D333" s="136" t="s">
        <v>488</v>
      </c>
      <c r="E333" s="137" t="s">
        <v>489</v>
      </c>
      <c r="F333" s="137" t="s">
        <v>490</v>
      </c>
      <c r="G333" s="9" t="s">
        <v>157</v>
      </c>
      <c r="H333" s="188">
        <v>15250000</v>
      </c>
      <c r="I333" s="138">
        <v>1213611815.044</v>
      </c>
      <c r="J333" s="138">
        <v>89428200.829</v>
      </c>
      <c r="K333" s="138">
        <v>1165894725.593</v>
      </c>
      <c r="L333" s="138">
        <v>20159664.702</v>
      </c>
      <c r="M333" s="138">
        <v>1476401.012</v>
      </c>
      <c r="N333" s="138">
        <v>19270987.2</v>
      </c>
      <c r="O333" s="9" t="s">
        <v>113</v>
      </c>
      <c r="P333" s="9" t="s">
        <v>1235</v>
      </c>
      <c r="Q333" s="9" t="s">
        <v>1344</v>
      </c>
      <c r="R333" s="9" t="s">
        <v>403</v>
      </c>
    </row>
    <row r="334" spans="1:18" ht="27" outlineLevel="2">
      <c r="A334" s="9" t="s">
        <v>910</v>
      </c>
      <c r="B334" s="136" t="s">
        <v>1060</v>
      </c>
      <c r="C334" s="136">
        <v>12010</v>
      </c>
      <c r="D334" s="136" t="s">
        <v>925</v>
      </c>
      <c r="E334" s="137" t="s">
        <v>926</v>
      </c>
      <c r="F334" s="137" t="s">
        <v>116</v>
      </c>
      <c r="G334" s="135" t="s">
        <v>574</v>
      </c>
      <c r="H334" s="187">
        <v>8230000</v>
      </c>
      <c r="I334" s="138">
        <v>31596729.822</v>
      </c>
      <c r="J334" s="138">
        <v>31752626.668</v>
      </c>
      <c r="K334" s="138" t="s">
        <v>97</v>
      </c>
      <c r="L334" s="138">
        <v>524862.622</v>
      </c>
      <c r="M334" s="138">
        <v>524230.257</v>
      </c>
      <c r="N334" s="138" t="s">
        <v>97</v>
      </c>
      <c r="O334" s="9" t="s">
        <v>167</v>
      </c>
      <c r="P334" s="9" t="s">
        <v>1235</v>
      </c>
      <c r="Q334" s="9" t="s">
        <v>1344</v>
      </c>
      <c r="R334" s="9" t="s">
        <v>403</v>
      </c>
    </row>
    <row r="335" spans="1:18" ht="13.5" outlineLevel="2">
      <c r="A335" s="9" t="s">
        <v>910</v>
      </c>
      <c r="B335" s="136" t="s">
        <v>1060</v>
      </c>
      <c r="C335" s="136">
        <v>12011</v>
      </c>
      <c r="D335" s="136" t="s">
        <v>927</v>
      </c>
      <c r="E335" s="137" t="s">
        <v>928</v>
      </c>
      <c r="F335" s="137" t="s">
        <v>929</v>
      </c>
      <c r="G335" s="135" t="s">
        <v>574</v>
      </c>
      <c r="H335" s="187">
        <v>5953000</v>
      </c>
      <c r="I335" s="138">
        <v>73537434.66</v>
      </c>
      <c r="J335" s="138">
        <v>51317135.473</v>
      </c>
      <c r="K335" s="138">
        <v>23970630.11</v>
      </c>
      <c r="L335" s="138">
        <v>1221552.071</v>
      </c>
      <c r="M335" s="138">
        <v>843911.138</v>
      </c>
      <c r="N335" s="138">
        <v>396208.762</v>
      </c>
      <c r="O335" s="9" t="s">
        <v>167</v>
      </c>
      <c r="P335" s="9" t="s">
        <v>1235</v>
      </c>
      <c r="Q335" s="9" t="s">
        <v>1344</v>
      </c>
      <c r="R335" s="9" t="s">
        <v>403</v>
      </c>
    </row>
    <row r="336" spans="1:18" ht="13.5" outlineLevel="2">
      <c r="A336" s="9" t="s">
        <v>935</v>
      </c>
      <c r="B336" s="136" t="s">
        <v>1060</v>
      </c>
      <c r="C336" s="136" t="s">
        <v>961</v>
      </c>
      <c r="D336" s="136" t="s">
        <v>962</v>
      </c>
      <c r="E336" s="137" t="s">
        <v>963</v>
      </c>
      <c r="F336" s="137" t="s">
        <v>39</v>
      </c>
      <c r="G336" s="135" t="s">
        <v>576</v>
      </c>
      <c r="H336" s="187">
        <v>446615</v>
      </c>
      <c r="I336" s="138">
        <v>17479704.185</v>
      </c>
      <c r="J336" s="138">
        <v>6735961.851</v>
      </c>
      <c r="K336" s="138">
        <v>12422340.463</v>
      </c>
      <c r="L336" s="138">
        <v>290360.535</v>
      </c>
      <c r="M336" s="138">
        <v>111072.007</v>
      </c>
      <c r="N336" s="138">
        <v>205327.942</v>
      </c>
      <c r="O336" s="9" t="s">
        <v>1218</v>
      </c>
      <c r="P336" s="9" t="s">
        <v>1235</v>
      </c>
      <c r="Q336" s="9" t="s">
        <v>1344</v>
      </c>
      <c r="R336" s="9" t="s">
        <v>403</v>
      </c>
    </row>
    <row r="337" spans="1:18" ht="13.5" outlineLevel="2">
      <c r="A337" s="9" t="s">
        <v>763</v>
      </c>
      <c r="B337" s="136" t="s">
        <v>1060</v>
      </c>
      <c r="C337" s="136">
        <v>11117</v>
      </c>
      <c r="D337" s="136" t="s">
        <v>797</v>
      </c>
      <c r="E337" s="137" t="s">
        <v>798</v>
      </c>
      <c r="F337" s="137" t="s">
        <v>116</v>
      </c>
      <c r="G337" s="135" t="s">
        <v>98</v>
      </c>
      <c r="H337" s="187">
        <v>455593</v>
      </c>
      <c r="I337" s="138">
        <v>12593599.2</v>
      </c>
      <c r="J337" s="138" t="s">
        <v>97</v>
      </c>
      <c r="K337" s="138">
        <v>12656358</v>
      </c>
      <c r="L337" s="138">
        <v>209196</v>
      </c>
      <c r="M337" s="138" t="s">
        <v>97</v>
      </c>
      <c r="N337" s="138">
        <v>209196</v>
      </c>
      <c r="O337" s="9" t="s">
        <v>1201</v>
      </c>
      <c r="P337" s="9" t="s">
        <v>1235</v>
      </c>
      <c r="Q337" s="9" t="s">
        <v>1344</v>
      </c>
      <c r="R337" s="9" t="s">
        <v>403</v>
      </c>
    </row>
    <row r="338" spans="1:18" ht="13.5" outlineLevel="1">
      <c r="A338" s="9"/>
      <c r="B338" s="136"/>
      <c r="C338" s="136"/>
      <c r="D338" s="136"/>
      <c r="E338" s="137"/>
      <c r="F338" s="137"/>
      <c r="G338" s="135"/>
      <c r="H338" s="187"/>
      <c r="I338" s="138"/>
      <c r="J338" s="138">
        <f>SUBTOTAL(9,J327:J337)</f>
        <v>1213253676.1200001</v>
      </c>
      <c r="K338" s="138"/>
      <c r="L338" s="138"/>
      <c r="M338" s="138">
        <f>SUBTOTAL(9,M327:M337)</f>
        <v>19994462.573999997</v>
      </c>
      <c r="N338" s="138"/>
      <c r="O338" s="9"/>
      <c r="P338" s="9"/>
      <c r="Q338" s="9"/>
      <c r="R338" s="193" t="s">
        <v>1290</v>
      </c>
    </row>
    <row r="339" spans="1:18" ht="13.5" outlineLevel="2">
      <c r="A339" s="9" t="s">
        <v>158</v>
      </c>
      <c r="B339" s="136" t="s">
        <v>1062</v>
      </c>
      <c r="C339" s="136" t="s">
        <v>216</v>
      </c>
      <c r="D339" s="136" t="s">
        <v>217</v>
      </c>
      <c r="E339" s="137" t="s">
        <v>218</v>
      </c>
      <c r="F339" s="137" t="s">
        <v>162</v>
      </c>
      <c r="G339" s="9" t="s">
        <v>211</v>
      </c>
      <c r="H339" s="188">
        <v>9118900000</v>
      </c>
      <c r="I339" s="138">
        <v>4115016343.417</v>
      </c>
      <c r="J339" s="138">
        <v>608844779.13</v>
      </c>
      <c r="K339" s="138">
        <v>3338101702.261</v>
      </c>
      <c r="L339" s="138">
        <v>68355753.213</v>
      </c>
      <c r="M339" s="138">
        <v>10046000</v>
      </c>
      <c r="N339" s="138">
        <v>55175234.748</v>
      </c>
      <c r="O339" s="9" t="s">
        <v>1144</v>
      </c>
      <c r="P339" s="9" t="s">
        <v>1235</v>
      </c>
      <c r="Q339" s="9" t="s">
        <v>1344</v>
      </c>
      <c r="R339" s="9" t="s">
        <v>107</v>
      </c>
    </row>
    <row r="340" spans="1:18" ht="13.5" outlineLevel="2">
      <c r="A340" s="9" t="s">
        <v>158</v>
      </c>
      <c r="B340" s="136" t="s">
        <v>1062</v>
      </c>
      <c r="C340" s="136" t="s">
        <v>219</v>
      </c>
      <c r="D340" s="136" t="s">
        <v>220</v>
      </c>
      <c r="E340" s="137" t="s">
        <v>218</v>
      </c>
      <c r="F340" s="137" t="s">
        <v>162</v>
      </c>
      <c r="G340" s="9" t="s">
        <v>157</v>
      </c>
      <c r="H340" s="188">
        <v>59232565.4</v>
      </c>
      <c r="I340" s="138">
        <v>4707340963.249</v>
      </c>
      <c r="J340" s="138">
        <v>607902516.246</v>
      </c>
      <c r="K340" s="138">
        <v>4259458311.632</v>
      </c>
      <c r="L340" s="138">
        <v>78195032.612</v>
      </c>
      <c r="M340" s="138">
        <v>10030171.785</v>
      </c>
      <c r="N340" s="138">
        <v>70404269.614</v>
      </c>
      <c r="O340" s="9" t="s">
        <v>1144</v>
      </c>
      <c r="P340" s="9" t="s">
        <v>1235</v>
      </c>
      <c r="Q340" s="9" t="s">
        <v>1344</v>
      </c>
      <c r="R340" s="9" t="s">
        <v>107</v>
      </c>
    </row>
    <row r="341" spans="1:18" ht="13.5" outlineLevel="2">
      <c r="A341" s="9" t="s">
        <v>158</v>
      </c>
      <c r="B341" s="136" t="s">
        <v>1062</v>
      </c>
      <c r="C341" s="136" t="s">
        <v>229</v>
      </c>
      <c r="D341" s="136" t="s">
        <v>230</v>
      </c>
      <c r="E341" s="137" t="s">
        <v>231</v>
      </c>
      <c r="F341" s="137" t="s">
        <v>196</v>
      </c>
      <c r="G341" s="9" t="s">
        <v>211</v>
      </c>
      <c r="H341" s="188">
        <v>18396800000</v>
      </c>
      <c r="I341" s="138">
        <v>9309694986.45</v>
      </c>
      <c r="J341" s="138">
        <v>516500160.15</v>
      </c>
      <c r="K341" s="138">
        <v>8372257795.865</v>
      </c>
      <c r="L341" s="138">
        <v>154646096.12</v>
      </c>
      <c r="M341" s="138">
        <v>8509000</v>
      </c>
      <c r="N341" s="138">
        <v>138384426.378</v>
      </c>
      <c r="O341" s="9" t="s">
        <v>1145</v>
      </c>
      <c r="P341" s="9" t="s">
        <v>1235</v>
      </c>
      <c r="Q341" s="9" t="s">
        <v>1344</v>
      </c>
      <c r="R341" s="9" t="s">
        <v>107</v>
      </c>
    </row>
    <row r="342" spans="1:18" ht="13.5" outlineLevel="2">
      <c r="A342" s="9" t="s">
        <v>158</v>
      </c>
      <c r="B342" s="136" t="s">
        <v>1062</v>
      </c>
      <c r="C342" s="136" t="s">
        <v>248</v>
      </c>
      <c r="D342" s="136" t="s">
        <v>249</v>
      </c>
      <c r="E342" s="137" t="s">
        <v>250</v>
      </c>
      <c r="F342" s="137" t="s">
        <v>251</v>
      </c>
      <c r="G342" s="9" t="s">
        <v>211</v>
      </c>
      <c r="H342" s="188">
        <v>20266370000</v>
      </c>
      <c r="I342" s="138">
        <v>9523421316.315</v>
      </c>
      <c r="J342" s="138">
        <v>1793945845.07</v>
      </c>
      <c r="K342" s="138">
        <v>7350840410.666</v>
      </c>
      <c r="L342" s="138">
        <v>158196367.381</v>
      </c>
      <c r="M342" s="138">
        <v>29595000</v>
      </c>
      <c r="N342" s="138">
        <v>121501494.391</v>
      </c>
      <c r="O342" s="9" t="s">
        <v>1186</v>
      </c>
      <c r="P342" s="9" t="s">
        <v>1235</v>
      </c>
      <c r="Q342" s="9" t="s">
        <v>1344</v>
      </c>
      <c r="R342" s="9" t="s">
        <v>107</v>
      </c>
    </row>
    <row r="343" spans="1:18" ht="13.5" outlineLevel="2">
      <c r="A343" s="9" t="s">
        <v>158</v>
      </c>
      <c r="B343" s="136" t="s">
        <v>1062</v>
      </c>
      <c r="C343" s="136" t="s">
        <v>279</v>
      </c>
      <c r="D343" s="136" t="s">
        <v>280</v>
      </c>
      <c r="E343" s="137" t="s">
        <v>281</v>
      </c>
      <c r="F343" s="137" t="s">
        <v>282</v>
      </c>
      <c r="G343" s="9" t="s">
        <v>211</v>
      </c>
      <c r="H343" s="188">
        <v>32870795000</v>
      </c>
      <c r="I343" s="138">
        <v>16866237571.608</v>
      </c>
      <c r="J343" s="138">
        <v>348374623.242</v>
      </c>
      <c r="K343" s="138">
        <v>15753714370.792</v>
      </c>
      <c r="L343" s="138">
        <v>280170059.329</v>
      </c>
      <c r="M343" s="138">
        <v>5749587.352</v>
      </c>
      <c r="N343" s="138">
        <v>260391973.071</v>
      </c>
      <c r="O343" s="9" t="s">
        <v>1187</v>
      </c>
      <c r="P343" s="9" t="s">
        <v>1235</v>
      </c>
      <c r="Q343" s="9" t="s">
        <v>1344</v>
      </c>
      <c r="R343" s="9" t="s">
        <v>107</v>
      </c>
    </row>
    <row r="344" spans="1:18" ht="13.5" outlineLevel="2">
      <c r="A344" s="9" t="s">
        <v>158</v>
      </c>
      <c r="B344" s="136" t="s">
        <v>1062</v>
      </c>
      <c r="C344" s="136" t="s">
        <v>283</v>
      </c>
      <c r="D344" s="136" t="s">
        <v>284</v>
      </c>
      <c r="E344" s="137" t="s">
        <v>281</v>
      </c>
      <c r="F344" s="137" t="s">
        <v>282</v>
      </c>
      <c r="G344" s="9" t="s">
        <v>157</v>
      </c>
      <c r="H344" s="188">
        <v>3404000</v>
      </c>
      <c r="I344" s="138">
        <v>301227428.478</v>
      </c>
      <c r="J344" s="138">
        <v>22649302.037</v>
      </c>
      <c r="K344" s="138">
        <v>288994209.972</v>
      </c>
      <c r="L344" s="138">
        <v>5003777.882</v>
      </c>
      <c r="M344" s="138">
        <v>373273.47</v>
      </c>
      <c r="N344" s="138">
        <v>4776763.801</v>
      </c>
      <c r="O344" s="9" t="s">
        <v>1187</v>
      </c>
      <c r="P344" s="9" t="s">
        <v>1235</v>
      </c>
      <c r="Q344" s="9" t="s">
        <v>1344</v>
      </c>
      <c r="R344" s="9" t="s">
        <v>107</v>
      </c>
    </row>
    <row r="345" spans="1:18" ht="13.5" outlineLevel="2">
      <c r="A345" s="9" t="s">
        <v>158</v>
      </c>
      <c r="B345" s="136" t="s">
        <v>1062</v>
      </c>
      <c r="C345" s="136" t="s">
        <v>319</v>
      </c>
      <c r="D345" s="136" t="s">
        <v>320</v>
      </c>
      <c r="E345" s="137" t="s">
        <v>321</v>
      </c>
      <c r="F345" s="137" t="s">
        <v>282</v>
      </c>
      <c r="G345" s="9" t="s">
        <v>157</v>
      </c>
      <c r="H345" s="188">
        <v>2080000</v>
      </c>
      <c r="I345" s="138">
        <v>184063763.583</v>
      </c>
      <c r="J345" s="138">
        <v>3590292.62</v>
      </c>
      <c r="K345" s="138">
        <v>186893910.822</v>
      </c>
      <c r="L345" s="138">
        <v>3057537.601</v>
      </c>
      <c r="M345" s="138">
        <v>59118.93</v>
      </c>
      <c r="N345" s="138">
        <v>3089155.551</v>
      </c>
      <c r="O345" s="9" t="s">
        <v>322</v>
      </c>
      <c r="P345" s="9" t="s">
        <v>1235</v>
      </c>
      <c r="Q345" s="9" t="s">
        <v>1344</v>
      </c>
      <c r="R345" s="9" t="s">
        <v>107</v>
      </c>
    </row>
    <row r="346" spans="1:18" ht="13.5" outlineLevel="2">
      <c r="A346" s="9" t="s">
        <v>158</v>
      </c>
      <c r="B346" s="136" t="s">
        <v>1062</v>
      </c>
      <c r="C346" s="136" t="s">
        <v>341</v>
      </c>
      <c r="D346" s="136" t="s">
        <v>342</v>
      </c>
      <c r="E346" s="137" t="s">
        <v>321</v>
      </c>
      <c r="F346" s="137" t="s">
        <v>282</v>
      </c>
      <c r="G346" s="9" t="s">
        <v>98</v>
      </c>
      <c r="H346" s="188">
        <v>180000000</v>
      </c>
      <c r="I346" s="138">
        <v>10836000000</v>
      </c>
      <c r="J346" s="138">
        <v>585528015</v>
      </c>
      <c r="K346" s="138">
        <v>10305933000</v>
      </c>
      <c r="L346" s="138">
        <v>180000000</v>
      </c>
      <c r="M346" s="138">
        <v>9654000</v>
      </c>
      <c r="N346" s="138">
        <v>170346000</v>
      </c>
      <c r="O346" s="9" t="s">
        <v>322</v>
      </c>
      <c r="P346" s="9" t="s">
        <v>1235</v>
      </c>
      <c r="Q346" s="9" t="s">
        <v>1344</v>
      </c>
      <c r="R346" s="9" t="s">
        <v>107</v>
      </c>
    </row>
    <row r="347" spans="1:18" ht="13.5" outlineLevel="2">
      <c r="A347" s="9" t="s">
        <v>570</v>
      </c>
      <c r="B347" s="136" t="s">
        <v>1060</v>
      </c>
      <c r="C347" s="136">
        <v>14010</v>
      </c>
      <c r="D347" s="136" t="s">
        <v>631</v>
      </c>
      <c r="E347" s="137" t="s">
        <v>632</v>
      </c>
      <c r="F347" s="137" t="s">
        <v>633</v>
      </c>
      <c r="G347" s="135" t="s">
        <v>98</v>
      </c>
      <c r="H347" s="187">
        <v>31000000</v>
      </c>
      <c r="I347" s="138">
        <v>1318380000</v>
      </c>
      <c r="J347" s="138" t="s">
        <v>97</v>
      </c>
      <c r="K347" s="138">
        <v>1324950000</v>
      </c>
      <c r="L347" s="138">
        <v>21900000</v>
      </c>
      <c r="M347" s="138" t="s">
        <v>97</v>
      </c>
      <c r="N347" s="138">
        <v>21900000</v>
      </c>
      <c r="O347" s="9" t="s">
        <v>108</v>
      </c>
      <c r="P347" s="9" t="s">
        <v>1235</v>
      </c>
      <c r="Q347" s="9" t="s">
        <v>1344</v>
      </c>
      <c r="R347" s="9" t="s">
        <v>107</v>
      </c>
    </row>
    <row r="348" spans="1:18" ht="13.5" outlineLevel="2">
      <c r="A348" s="9" t="s">
        <v>570</v>
      </c>
      <c r="B348" s="136" t="s">
        <v>1060</v>
      </c>
      <c r="C348" s="136" t="s">
        <v>622</v>
      </c>
      <c r="D348" s="136" t="s">
        <v>623</v>
      </c>
      <c r="E348" s="137" t="s">
        <v>624</v>
      </c>
      <c r="F348" s="137" t="s">
        <v>625</v>
      </c>
      <c r="G348" s="135" t="s">
        <v>118</v>
      </c>
      <c r="H348" s="187">
        <v>50000000</v>
      </c>
      <c r="I348" s="138">
        <v>376344086.022</v>
      </c>
      <c r="J348" s="138" t="s">
        <v>97</v>
      </c>
      <c r="K348" s="138">
        <v>397085849.304</v>
      </c>
      <c r="L348" s="138">
        <v>6251562.891</v>
      </c>
      <c r="M348" s="138" t="s">
        <v>97</v>
      </c>
      <c r="N348" s="138">
        <v>6563402.468</v>
      </c>
      <c r="O348" s="9" t="s">
        <v>322</v>
      </c>
      <c r="P348" s="9" t="s">
        <v>1235</v>
      </c>
      <c r="Q348" s="9" t="s">
        <v>1344</v>
      </c>
      <c r="R348" s="9" t="s">
        <v>107</v>
      </c>
    </row>
    <row r="349" spans="1:18" ht="13.5" outlineLevel="2">
      <c r="A349" s="9" t="s">
        <v>570</v>
      </c>
      <c r="B349" s="136" t="s">
        <v>1062</v>
      </c>
      <c r="C349" s="136">
        <v>2366</v>
      </c>
      <c r="D349" s="136" t="s">
        <v>114</v>
      </c>
      <c r="E349" s="137" t="s">
        <v>115</v>
      </c>
      <c r="F349" s="137" t="s">
        <v>146</v>
      </c>
      <c r="G349" s="9" t="s">
        <v>98</v>
      </c>
      <c r="H349" s="188">
        <v>85969211</v>
      </c>
      <c r="I349" s="138">
        <v>1456094416.98</v>
      </c>
      <c r="J349" s="138">
        <v>1197906005.436</v>
      </c>
      <c r="K349" s="138">
        <v>269229394.72</v>
      </c>
      <c r="L349" s="138">
        <v>24187614.9</v>
      </c>
      <c r="M349" s="138">
        <v>19737542.26</v>
      </c>
      <c r="N349" s="138">
        <v>4450072.64</v>
      </c>
      <c r="O349" s="9" t="s">
        <v>117</v>
      </c>
      <c r="P349" s="9" t="s">
        <v>1235</v>
      </c>
      <c r="Q349" s="9" t="s">
        <v>1344</v>
      </c>
      <c r="R349" s="9" t="s">
        <v>107</v>
      </c>
    </row>
    <row r="350" spans="1:18" ht="13.5" outlineLevel="2">
      <c r="A350" s="9" t="s">
        <v>570</v>
      </c>
      <c r="B350" s="136" t="s">
        <v>1062</v>
      </c>
      <c r="C350" s="136">
        <v>2372</v>
      </c>
      <c r="D350" s="136" t="s">
        <v>104</v>
      </c>
      <c r="E350" s="137" t="s">
        <v>105</v>
      </c>
      <c r="F350" s="137" t="s">
        <v>106</v>
      </c>
      <c r="G350" s="9" t="s">
        <v>98</v>
      </c>
      <c r="H350" s="188">
        <v>22260000</v>
      </c>
      <c r="I350" s="138">
        <v>1340052000</v>
      </c>
      <c r="J350" s="138" t="s">
        <v>97</v>
      </c>
      <c r="K350" s="138">
        <v>1346730000</v>
      </c>
      <c r="L350" s="138">
        <v>22260000</v>
      </c>
      <c r="M350" s="138" t="s">
        <v>97</v>
      </c>
      <c r="N350" s="138">
        <v>22260000</v>
      </c>
      <c r="O350" s="9" t="s">
        <v>108</v>
      </c>
      <c r="P350" s="9" t="s">
        <v>1235</v>
      </c>
      <c r="Q350" s="9" t="s">
        <v>1344</v>
      </c>
      <c r="R350" s="9" t="s">
        <v>107</v>
      </c>
    </row>
    <row r="351" spans="1:18" ht="13.5" outlineLevel="2">
      <c r="A351" s="9" t="s">
        <v>570</v>
      </c>
      <c r="B351" s="136" t="s">
        <v>1062</v>
      </c>
      <c r="C351" s="136">
        <v>2394</v>
      </c>
      <c r="D351" s="136" t="s">
        <v>124</v>
      </c>
      <c r="E351" s="137" t="s">
        <v>125</v>
      </c>
      <c r="F351" s="137" t="s">
        <v>116</v>
      </c>
      <c r="G351" s="9" t="s">
        <v>118</v>
      </c>
      <c r="H351" s="188">
        <v>481400000</v>
      </c>
      <c r="I351" s="138">
        <v>184473935.484</v>
      </c>
      <c r="J351" s="138">
        <v>189281126.267</v>
      </c>
      <c r="K351" s="138" t="s">
        <v>97</v>
      </c>
      <c r="L351" s="138">
        <v>3064351.088</v>
      </c>
      <c r="M351" s="138">
        <v>3116764.799</v>
      </c>
      <c r="N351" s="138" t="s">
        <v>97</v>
      </c>
      <c r="O351" s="9" t="s">
        <v>108</v>
      </c>
      <c r="P351" s="9" t="s">
        <v>1235</v>
      </c>
      <c r="Q351" s="9" t="s">
        <v>1344</v>
      </c>
      <c r="R351" s="9" t="s">
        <v>107</v>
      </c>
    </row>
    <row r="352" spans="1:18" ht="13.5" outlineLevel="2">
      <c r="A352" s="9" t="s">
        <v>570</v>
      </c>
      <c r="B352" s="136" t="s">
        <v>1062</v>
      </c>
      <c r="C352" s="136" t="s">
        <v>127</v>
      </c>
      <c r="D352" s="136" t="s">
        <v>128</v>
      </c>
      <c r="E352" s="137" t="s">
        <v>129</v>
      </c>
      <c r="F352" s="137" t="s">
        <v>130</v>
      </c>
      <c r="G352" s="9" t="s">
        <v>98</v>
      </c>
      <c r="H352" s="188">
        <v>47457266</v>
      </c>
      <c r="I352" s="138">
        <v>1108699398.506</v>
      </c>
      <c r="J352" s="138">
        <v>1056686157.724</v>
      </c>
      <c r="K352" s="138">
        <v>59304924.745</v>
      </c>
      <c r="L352" s="138">
        <v>18416933.53</v>
      </c>
      <c r="M352" s="138">
        <v>17436686.84</v>
      </c>
      <c r="N352" s="138">
        <v>980246.69</v>
      </c>
      <c r="O352" s="9" t="s">
        <v>117</v>
      </c>
      <c r="P352" s="9" t="s">
        <v>1235</v>
      </c>
      <c r="Q352" s="9" t="s">
        <v>1344</v>
      </c>
      <c r="R352" s="9" t="s">
        <v>107</v>
      </c>
    </row>
    <row r="353" spans="1:18" ht="13.5" outlineLevel="2">
      <c r="A353" s="9" t="s">
        <v>355</v>
      </c>
      <c r="B353" s="136" t="s">
        <v>1062</v>
      </c>
      <c r="C353" s="136" t="s">
        <v>352</v>
      </c>
      <c r="D353" s="136" t="s">
        <v>353</v>
      </c>
      <c r="E353" s="137" t="s">
        <v>354</v>
      </c>
      <c r="F353" s="137" t="s">
        <v>162</v>
      </c>
      <c r="G353" s="9" t="s">
        <v>211</v>
      </c>
      <c r="H353" s="188">
        <v>5605500000</v>
      </c>
      <c r="I353" s="138">
        <v>2873777109.677</v>
      </c>
      <c r="J353" s="138">
        <v>304909807.557</v>
      </c>
      <c r="K353" s="138">
        <v>2443784087.198</v>
      </c>
      <c r="L353" s="138">
        <v>47737161.29</v>
      </c>
      <c r="M353" s="138">
        <v>4999750.882</v>
      </c>
      <c r="N353" s="138">
        <v>40393125.408</v>
      </c>
      <c r="O353" s="9" t="s">
        <v>322</v>
      </c>
      <c r="P353" s="9" t="s">
        <v>1235</v>
      </c>
      <c r="Q353" s="9" t="s">
        <v>1344</v>
      </c>
      <c r="R353" s="9" t="s">
        <v>107</v>
      </c>
    </row>
    <row r="354" spans="1:18" ht="13.5" outlineLevel="2">
      <c r="A354" s="9" t="s">
        <v>355</v>
      </c>
      <c r="B354" s="136" t="s">
        <v>1062</v>
      </c>
      <c r="C354" s="136" t="s">
        <v>365</v>
      </c>
      <c r="D354" s="136" t="s">
        <v>1064</v>
      </c>
      <c r="E354" s="137" t="s">
        <v>366</v>
      </c>
      <c r="F354" s="137" t="s">
        <v>162</v>
      </c>
      <c r="G354" s="9" t="s">
        <v>98</v>
      </c>
      <c r="H354" s="188">
        <v>65000000</v>
      </c>
      <c r="I354" s="138">
        <v>3903217500</v>
      </c>
      <c r="J354" s="138">
        <v>396435000</v>
      </c>
      <c r="K354" s="138">
        <v>3529418750</v>
      </c>
      <c r="L354" s="138">
        <v>64837500</v>
      </c>
      <c r="M354" s="138">
        <v>6500000</v>
      </c>
      <c r="N354" s="138">
        <v>58337500</v>
      </c>
      <c r="O354" s="9" t="s">
        <v>322</v>
      </c>
      <c r="P354" s="9" t="s">
        <v>1235</v>
      </c>
      <c r="Q354" s="9" t="s">
        <v>1344</v>
      </c>
      <c r="R354" s="9" t="s">
        <v>107</v>
      </c>
    </row>
    <row r="355" spans="1:18" ht="13.5" outlineLevel="2">
      <c r="A355" s="9" t="s">
        <v>370</v>
      </c>
      <c r="B355" s="136" t="s">
        <v>1062</v>
      </c>
      <c r="C355" s="136" t="s">
        <v>418</v>
      </c>
      <c r="D355" s="136" t="s">
        <v>419</v>
      </c>
      <c r="E355" s="137" t="s">
        <v>354</v>
      </c>
      <c r="F355" s="137" t="s">
        <v>162</v>
      </c>
      <c r="G355" s="9" t="s">
        <v>157</v>
      </c>
      <c r="H355" s="188">
        <v>105900000</v>
      </c>
      <c r="I355" s="138">
        <v>5369096045.558</v>
      </c>
      <c r="J355" s="138">
        <v>2298933060.178</v>
      </c>
      <c r="K355" s="138">
        <v>3235936809.76</v>
      </c>
      <c r="L355" s="138">
        <v>89187641.953</v>
      </c>
      <c r="M355" s="138">
        <v>37901716.384</v>
      </c>
      <c r="N355" s="138">
        <v>53486558.839</v>
      </c>
      <c r="O355" s="9" t="s">
        <v>322</v>
      </c>
      <c r="P355" s="9" t="s">
        <v>1235</v>
      </c>
      <c r="Q355" s="9" t="s">
        <v>1344</v>
      </c>
      <c r="R355" s="9" t="s">
        <v>107</v>
      </c>
    </row>
    <row r="356" spans="1:18" ht="13.5" outlineLevel="2">
      <c r="A356" s="9" t="s">
        <v>445</v>
      </c>
      <c r="B356" s="136" t="s">
        <v>1062</v>
      </c>
      <c r="C356" s="136" t="s">
        <v>35</v>
      </c>
      <c r="D356" s="136" t="s">
        <v>36</v>
      </c>
      <c r="E356" s="137" t="s">
        <v>446</v>
      </c>
      <c r="F356" s="137" t="s">
        <v>37</v>
      </c>
      <c r="G356" s="9" t="s">
        <v>451</v>
      </c>
      <c r="H356" s="188">
        <v>5194882.32</v>
      </c>
      <c r="I356" s="138">
        <v>133783427.218</v>
      </c>
      <c r="J356" s="138" t="s">
        <v>97</v>
      </c>
      <c r="K356" s="138">
        <v>138436146.446</v>
      </c>
      <c r="L356" s="138">
        <v>2222316.067</v>
      </c>
      <c r="M356" s="138" t="s">
        <v>97</v>
      </c>
      <c r="N356" s="138">
        <v>2288200.768</v>
      </c>
      <c r="O356" s="9" t="s">
        <v>117</v>
      </c>
      <c r="P356" s="9" t="s">
        <v>1235</v>
      </c>
      <c r="Q356" s="9" t="s">
        <v>1344</v>
      </c>
      <c r="R356" s="9" t="s">
        <v>107</v>
      </c>
    </row>
    <row r="357" spans="1:18" ht="13.5" outlineLevel="2">
      <c r="A357" s="9" t="s">
        <v>445</v>
      </c>
      <c r="B357" s="136" t="s">
        <v>1062</v>
      </c>
      <c r="C357" s="136" t="s">
        <v>463</v>
      </c>
      <c r="D357" s="136" t="s">
        <v>464</v>
      </c>
      <c r="E357" s="137" t="s">
        <v>462</v>
      </c>
      <c r="F357" s="137" t="s">
        <v>282</v>
      </c>
      <c r="G357" s="9" t="s">
        <v>98</v>
      </c>
      <c r="H357" s="188">
        <v>39070000</v>
      </c>
      <c r="I357" s="138">
        <v>2352014000</v>
      </c>
      <c r="J357" s="138" t="s">
        <v>97</v>
      </c>
      <c r="K357" s="138">
        <v>2363735000</v>
      </c>
      <c r="L357" s="138">
        <v>39070000</v>
      </c>
      <c r="M357" s="138" t="s">
        <v>97</v>
      </c>
      <c r="N357" s="138">
        <v>39070000</v>
      </c>
      <c r="O357" s="9" t="s">
        <v>117</v>
      </c>
      <c r="P357" s="9" t="s">
        <v>1235</v>
      </c>
      <c r="Q357" s="9" t="s">
        <v>1344</v>
      </c>
      <c r="R357" s="9" t="s">
        <v>107</v>
      </c>
    </row>
    <row r="358" spans="1:18" ht="13.5" outlineLevel="2">
      <c r="A358" s="9" t="s">
        <v>515</v>
      </c>
      <c r="B358" s="136" t="s">
        <v>1060</v>
      </c>
      <c r="C358" s="136">
        <v>10464</v>
      </c>
      <c r="D358" s="136" t="s">
        <v>864</v>
      </c>
      <c r="E358" s="137" t="s">
        <v>865</v>
      </c>
      <c r="F358" s="137" t="s">
        <v>866</v>
      </c>
      <c r="G358" s="135" t="s">
        <v>211</v>
      </c>
      <c r="H358" s="187">
        <v>103000000</v>
      </c>
      <c r="I358" s="138">
        <v>53338494.624</v>
      </c>
      <c r="J358" s="138" t="s">
        <v>97</v>
      </c>
      <c r="K358" s="138">
        <v>50877694.317</v>
      </c>
      <c r="L358" s="138">
        <v>886021.505</v>
      </c>
      <c r="M358" s="138" t="s">
        <v>97</v>
      </c>
      <c r="N358" s="138">
        <v>840953.625</v>
      </c>
      <c r="O358" s="9" t="s">
        <v>322</v>
      </c>
      <c r="P358" s="9" t="s">
        <v>1235</v>
      </c>
      <c r="Q358" s="9" t="s">
        <v>1344</v>
      </c>
      <c r="R358" s="9" t="s">
        <v>107</v>
      </c>
    </row>
    <row r="359" spans="1:18" ht="13.5" outlineLevel="2">
      <c r="A359" s="9" t="s">
        <v>515</v>
      </c>
      <c r="B359" s="136" t="s">
        <v>1060</v>
      </c>
      <c r="C359" s="136">
        <v>10467</v>
      </c>
      <c r="D359" s="136" t="s">
        <v>886</v>
      </c>
      <c r="E359" s="137" t="s">
        <v>885</v>
      </c>
      <c r="F359" s="137" t="s">
        <v>316</v>
      </c>
      <c r="G359" s="135" t="s">
        <v>211</v>
      </c>
      <c r="H359" s="187">
        <v>4052000000</v>
      </c>
      <c r="I359" s="138">
        <v>2098326021.505</v>
      </c>
      <c r="J359" s="138">
        <v>157612378.411</v>
      </c>
      <c r="K359" s="138">
        <v>1852837197.91</v>
      </c>
      <c r="L359" s="138">
        <v>34855913.978</v>
      </c>
      <c r="M359" s="138">
        <v>2591030.387</v>
      </c>
      <c r="N359" s="138">
        <v>30625408.23</v>
      </c>
      <c r="O359" s="9" t="s">
        <v>322</v>
      </c>
      <c r="P359" s="9" t="s">
        <v>1235</v>
      </c>
      <c r="Q359" s="9" t="s">
        <v>1344</v>
      </c>
      <c r="R359" s="9" t="s">
        <v>107</v>
      </c>
    </row>
    <row r="360" spans="1:18" ht="13.5" outlineLevel="2">
      <c r="A360" s="9" t="s">
        <v>515</v>
      </c>
      <c r="B360" s="136" t="s">
        <v>1062</v>
      </c>
      <c r="C360" s="136" t="s">
        <v>526</v>
      </c>
      <c r="D360" s="136" t="s">
        <v>527</v>
      </c>
      <c r="E360" s="137" t="s">
        <v>528</v>
      </c>
      <c r="F360" s="137" t="s">
        <v>529</v>
      </c>
      <c r="G360" s="9" t="s">
        <v>211</v>
      </c>
      <c r="H360" s="188">
        <v>4032000000</v>
      </c>
      <c r="I360" s="138">
        <v>1747630.598</v>
      </c>
      <c r="J360" s="138" t="s">
        <v>97</v>
      </c>
      <c r="K360" s="138">
        <v>1667002.715</v>
      </c>
      <c r="L360" s="138">
        <v>29030.409</v>
      </c>
      <c r="M360" s="138" t="s">
        <v>97</v>
      </c>
      <c r="N360" s="138">
        <v>27553.764</v>
      </c>
      <c r="O360" s="9" t="s">
        <v>322</v>
      </c>
      <c r="P360" s="9" t="s">
        <v>1235</v>
      </c>
      <c r="Q360" s="9" t="s">
        <v>1344</v>
      </c>
      <c r="R360" s="9" t="s">
        <v>107</v>
      </c>
    </row>
    <row r="361" spans="1:18" ht="13.5" outlineLevel="2">
      <c r="A361" s="9" t="s">
        <v>515</v>
      </c>
      <c r="B361" s="136" t="s">
        <v>1062</v>
      </c>
      <c r="C361" s="136" t="s">
        <v>530</v>
      </c>
      <c r="D361" s="136" t="s">
        <v>531</v>
      </c>
      <c r="E361" s="137" t="s">
        <v>532</v>
      </c>
      <c r="F361" s="137" t="s">
        <v>533</v>
      </c>
      <c r="G361" s="9" t="s">
        <v>211</v>
      </c>
      <c r="H361" s="188">
        <v>3103915860</v>
      </c>
      <c r="I361" s="138">
        <v>23346797.66</v>
      </c>
      <c r="J361" s="138" t="s">
        <v>97</v>
      </c>
      <c r="K361" s="138" t="s">
        <v>97</v>
      </c>
      <c r="L361" s="138">
        <v>387820.559</v>
      </c>
      <c r="M361" s="138" t="s">
        <v>97</v>
      </c>
      <c r="N361" s="138" t="s">
        <v>97</v>
      </c>
      <c r="O361" s="9" t="s">
        <v>322</v>
      </c>
      <c r="P361" s="9" t="s">
        <v>1235</v>
      </c>
      <c r="Q361" s="9" t="s">
        <v>1344</v>
      </c>
      <c r="R361" s="9" t="s">
        <v>107</v>
      </c>
    </row>
    <row r="362" spans="1:18" ht="13.5" outlineLevel="2">
      <c r="A362" s="9" t="s">
        <v>515</v>
      </c>
      <c r="B362" s="136" t="s">
        <v>1062</v>
      </c>
      <c r="C362" s="136" t="s">
        <v>1020</v>
      </c>
      <c r="D362" s="136" t="s">
        <v>1227</v>
      </c>
      <c r="E362" s="137" t="s">
        <v>1228</v>
      </c>
      <c r="F362" s="137" t="s">
        <v>1229</v>
      </c>
      <c r="G362" s="9" t="s">
        <v>211</v>
      </c>
      <c r="H362" s="188">
        <v>19455000000</v>
      </c>
      <c r="I362" s="138" t="s">
        <v>97</v>
      </c>
      <c r="J362" s="138" t="s">
        <v>97</v>
      </c>
      <c r="K362" s="138">
        <v>9609956727.629</v>
      </c>
      <c r="L362" s="138" t="s">
        <v>97</v>
      </c>
      <c r="M362" s="138" t="s">
        <v>97</v>
      </c>
      <c r="N362" s="138">
        <v>158842259.961</v>
      </c>
      <c r="O362" s="9" t="s">
        <v>322</v>
      </c>
      <c r="P362" s="9" t="s">
        <v>1235</v>
      </c>
      <c r="Q362" s="9" t="s">
        <v>1344</v>
      </c>
      <c r="R362" s="9" t="s">
        <v>107</v>
      </c>
    </row>
    <row r="363" spans="1:18" ht="13.5" outlineLevel="2">
      <c r="A363" s="9" t="s">
        <v>546</v>
      </c>
      <c r="B363" s="136" t="s">
        <v>1062</v>
      </c>
      <c r="C363" s="136">
        <v>693</v>
      </c>
      <c r="D363" s="136" t="s">
        <v>553</v>
      </c>
      <c r="E363" s="137" t="s">
        <v>554</v>
      </c>
      <c r="F363" s="137" t="s">
        <v>555</v>
      </c>
      <c r="G363" s="9" t="s">
        <v>545</v>
      </c>
      <c r="H363" s="188">
        <v>10000000</v>
      </c>
      <c r="I363" s="138">
        <v>2081676406.515</v>
      </c>
      <c r="J363" s="138" t="s">
        <v>97</v>
      </c>
      <c r="K363" s="138">
        <v>2099673769.695</v>
      </c>
      <c r="L363" s="138">
        <v>34579342.301</v>
      </c>
      <c r="M363" s="138" t="s">
        <v>97</v>
      </c>
      <c r="N363" s="138">
        <v>34705351.565</v>
      </c>
      <c r="O363" s="9" t="s">
        <v>322</v>
      </c>
      <c r="P363" s="9" t="s">
        <v>1235</v>
      </c>
      <c r="Q363" s="9" t="s">
        <v>1344</v>
      </c>
      <c r="R363" s="9" t="s">
        <v>107</v>
      </c>
    </row>
    <row r="364" spans="1:18" ht="13.5" outlineLevel="2">
      <c r="A364" s="9" t="s">
        <v>900</v>
      </c>
      <c r="B364" s="136" t="s">
        <v>1060</v>
      </c>
      <c r="C364" s="136" t="s">
        <v>901</v>
      </c>
      <c r="D364" s="136" t="s">
        <v>1061</v>
      </c>
      <c r="E364" s="137" t="s">
        <v>902</v>
      </c>
      <c r="F364" s="137" t="s">
        <v>903</v>
      </c>
      <c r="G364" s="135" t="s">
        <v>98</v>
      </c>
      <c r="H364" s="187">
        <v>6100000</v>
      </c>
      <c r="I364" s="138">
        <v>367220000</v>
      </c>
      <c r="J364" s="138" t="s">
        <v>97</v>
      </c>
      <c r="K364" s="138">
        <v>369050000</v>
      </c>
      <c r="L364" s="138">
        <v>6100000</v>
      </c>
      <c r="M364" s="138" t="s">
        <v>97</v>
      </c>
      <c r="N364" s="138">
        <v>6100000</v>
      </c>
      <c r="O364" s="9" t="s">
        <v>904</v>
      </c>
      <c r="P364" s="9" t="s">
        <v>1235</v>
      </c>
      <c r="Q364" s="9" t="s">
        <v>1344</v>
      </c>
      <c r="R364" s="9" t="s">
        <v>107</v>
      </c>
    </row>
    <row r="365" spans="1:18" ht="13.5" outlineLevel="2">
      <c r="A365" s="9" t="s">
        <v>900</v>
      </c>
      <c r="B365" s="136" t="s">
        <v>1060</v>
      </c>
      <c r="C365" s="136" t="s">
        <v>905</v>
      </c>
      <c r="D365" s="136" t="s">
        <v>906</v>
      </c>
      <c r="E365" s="137" t="s">
        <v>902</v>
      </c>
      <c r="F365" s="137" t="s">
        <v>903</v>
      </c>
      <c r="G365" s="135" t="s">
        <v>98</v>
      </c>
      <c r="H365" s="187">
        <v>38800000</v>
      </c>
      <c r="I365" s="138">
        <v>2335760000</v>
      </c>
      <c r="J365" s="138" t="s">
        <v>97</v>
      </c>
      <c r="K365" s="138">
        <v>2347400000</v>
      </c>
      <c r="L365" s="138">
        <v>38800000</v>
      </c>
      <c r="M365" s="138" t="s">
        <v>97</v>
      </c>
      <c r="N365" s="138">
        <v>38800000</v>
      </c>
      <c r="O365" s="9" t="s">
        <v>904</v>
      </c>
      <c r="P365" s="9" t="s">
        <v>1235</v>
      </c>
      <c r="Q365" s="9" t="s">
        <v>1344</v>
      </c>
      <c r="R365" s="9" t="s">
        <v>107</v>
      </c>
    </row>
    <row r="366" spans="1:18" ht="27" outlineLevel="2">
      <c r="A366" s="9" t="s">
        <v>500</v>
      </c>
      <c r="B366" s="136" t="s">
        <v>1062</v>
      </c>
      <c r="C366" s="136" t="s">
        <v>1012</v>
      </c>
      <c r="D366" s="136" t="s">
        <v>1013</v>
      </c>
      <c r="E366" s="137" t="s">
        <v>76</v>
      </c>
      <c r="F366" s="137" t="s">
        <v>316</v>
      </c>
      <c r="G366" s="9" t="s">
        <v>98</v>
      </c>
      <c r="H366" s="188">
        <v>10000000</v>
      </c>
      <c r="I366" s="138" t="s">
        <v>97</v>
      </c>
      <c r="J366" s="138" t="s">
        <v>97</v>
      </c>
      <c r="K366" s="138">
        <v>605000000</v>
      </c>
      <c r="L366" s="138" t="s">
        <v>97</v>
      </c>
      <c r="M366" s="138" t="s">
        <v>97</v>
      </c>
      <c r="N366" s="138">
        <v>10000000</v>
      </c>
      <c r="O366" s="9" t="s">
        <v>117</v>
      </c>
      <c r="P366" s="9" t="s">
        <v>1235</v>
      </c>
      <c r="Q366" s="9" t="s">
        <v>1344</v>
      </c>
      <c r="R366" s="9" t="s">
        <v>107</v>
      </c>
    </row>
    <row r="367" spans="1:18" ht="13.5" outlineLevel="2">
      <c r="A367" s="9" t="s">
        <v>500</v>
      </c>
      <c r="B367" s="136" t="s">
        <v>1062</v>
      </c>
      <c r="C367" s="136" t="s">
        <v>504</v>
      </c>
      <c r="D367" s="136" t="s">
        <v>505</v>
      </c>
      <c r="E367" s="137" t="s">
        <v>506</v>
      </c>
      <c r="F367" s="137" t="s">
        <v>116</v>
      </c>
      <c r="G367" s="9" t="s">
        <v>98</v>
      </c>
      <c r="H367" s="188">
        <v>15000000</v>
      </c>
      <c r="I367" s="138">
        <v>355426470.84</v>
      </c>
      <c r="J367" s="138">
        <v>51118366.86</v>
      </c>
      <c r="K367" s="138">
        <v>305890802.965</v>
      </c>
      <c r="L367" s="138">
        <v>5904094.2</v>
      </c>
      <c r="M367" s="138">
        <v>848047.87</v>
      </c>
      <c r="N367" s="138">
        <v>5056046.33</v>
      </c>
      <c r="O367" s="9" t="s">
        <v>117</v>
      </c>
      <c r="P367" s="9" t="s">
        <v>1235</v>
      </c>
      <c r="Q367" s="9" t="s">
        <v>1344</v>
      </c>
      <c r="R367" s="9" t="s">
        <v>107</v>
      </c>
    </row>
    <row r="368" spans="1:18" ht="13.5" outlineLevel="2">
      <c r="A368" s="9" t="s">
        <v>500</v>
      </c>
      <c r="B368" s="136" t="s">
        <v>1062</v>
      </c>
      <c r="C368" s="136" t="s">
        <v>507</v>
      </c>
      <c r="D368" s="136" t="s">
        <v>508</v>
      </c>
      <c r="E368" s="137" t="s">
        <v>509</v>
      </c>
      <c r="F368" s="137" t="s">
        <v>510</v>
      </c>
      <c r="G368" s="9" t="s">
        <v>98</v>
      </c>
      <c r="H368" s="188">
        <v>15000000</v>
      </c>
      <c r="I368" s="138">
        <v>893714115.686</v>
      </c>
      <c r="J368" s="138">
        <v>114851674.445</v>
      </c>
      <c r="K368" s="138">
        <v>783331218.12</v>
      </c>
      <c r="L368" s="138">
        <v>14845749.43</v>
      </c>
      <c r="M368" s="138">
        <v>1898125.99</v>
      </c>
      <c r="N368" s="138">
        <v>12947623.44</v>
      </c>
      <c r="O368" s="9" t="s">
        <v>322</v>
      </c>
      <c r="P368" s="9" t="s">
        <v>1235</v>
      </c>
      <c r="Q368" s="9" t="s">
        <v>1344</v>
      </c>
      <c r="R368" s="9" t="s">
        <v>107</v>
      </c>
    </row>
    <row r="369" spans="1:18" ht="13.5" outlineLevel="2">
      <c r="A369" s="9" t="s">
        <v>560</v>
      </c>
      <c r="B369" s="136" t="s">
        <v>1062</v>
      </c>
      <c r="C369" s="136" t="s">
        <v>556</v>
      </c>
      <c r="D369" s="136" t="s">
        <v>558</v>
      </c>
      <c r="E369" s="137" t="s">
        <v>559</v>
      </c>
      <c r="F369" s="137" t="s">
        <v>196</v>
      </c>
      <c r="G369" s="9" t="s">
        <v>557</v>
      </c>
      <c r="H369" s="188">
        <v>93750000</v>
      </c>
      <c r="I369" s="138">
        <v>709081466.858</v>
      </c>
      <c r="J369" s="138" t="s">
        <v>97</v>
      </c>
      <c r="K369" s="138">
        <v>712653097.008</v>
      </c>
      <c r="L369" s="138">
        <v>11778761.908</v>
      </c>
      <c r="M369" s="138" t="s">
        <v>97</v>
      </c>
      <c r="N369" s="138">
        <v>11779390.033</v>
      </c>
      <c r="O369" s="9" t="s">
        <v>322</v>
      </c>
      <c r="P369" s="9" t="s">
        <v>1235</v>
      </c>
      <c r="Q369" s="9" t="s">
        <v>1344</v>
      </c>
      <c r="R369" s="9" t="s">
        <v>107</v>
      </c>
    </row>
    <row r="370" spans="1:18" ht="13.5" outlineLevel="2">
      <c r="A370" s="9" t="s">
        <v>763</v>
      </c>
      <c r="B370" s="136" t="s">
        <v>1060</v>
      </c>
      <c r="C370" s="136">
        <v>11109</v>
      </c>
      <c r="D370" s="136" t="s">
        <v>790</v>
      </c>
      <c r="E370" s="137" t="s">
        <v>791</v>
      </c>
      <c r="F370" s="137" t="s">
        <v>116</v>
      </c>
      <c r="G370" s="135" t="s">
        <v>98</v>
      </c>
      <c r="H370" s="187">
        <v>7000000</v>
      </c>
      <c r="I370" s="138">
        <v>117300061.2</v>
      </c>
      <c r="J370" s="138" t="s">
        <v>97</v>
      </c>
      <c r="K370" s="138">
        <v>117884613</v>
      </c>
      <c r="L370" s="138">
        <v>1948506</v>
      </c>
      <c r="M370" s="138" t="s">
        <v>97</v>
      </c>
      <c r="N370" s="138">
        <v>1948506</v>
      </c>
      <c r="O370" s="9" t="s">
        <v>270</v>
      </c>
      <c r="P370" s="9" t="s">
        <v>1235</v>
      </c>
      <c r="Q370" s="9" t="s">
        <v>1344</v>
      </c>
      <c r="R370" s="9" t="s">
        <v>107</v>
      </c>
    </row>
    <row r="371" spans="1:18" ht="13.5" outlineLevel="1">
      <c r="A371" s="9"/>
      <c r="B371" s="136"/>
      <c r="C371" s="136"/>
      <c r="D371" s="136"/>
      <c r="E371" s="137"/>
      <c r="F371" s="137"/>
      <c r="G371" s="135"/>
      <c r="H371" s="187"/>
      <c r="I371" s="138"/>
      <c r="J371" s="138">
        <f>SUBTOTAL(9,J339:J370)</f>
        <v>10255069110.373</v>
      </c>
      <c r="K371" s="138"/>
      <c r="L371" s="138"/>
      <c r="M371" s="138">
        <f>SUBTOTAL(9,M339:M370)</f>
        <v>169045816.94900003</v>
      </c>
      <c r="N371" s="138"/>
      <c r="O371" s="9"/>
      <c r="P371" s="9"/>
      <c r="Q371" s="9"/>
      <c r="R371" s="193" t="s">
        <v>1291</v>
      </c>
    </row>
    <row r="372" spans="1:18" ht="13.5" outlineLevel="2">
      <c r="A372" s="9" t="s">
        <v>570</v>
      </c>
      <c r="B372" s="136" t="s">
        <v>1060</v>
      </c>
      <c r="C372" s="136">
        <v>14001</v>
      </c>
      <c r="D372" s="136" t="s">
        <v>626</v>
      </c>
      <c r="E372" s="137" t="s">
        <v>627</v>
      </c>
      <c r="F372" s="137" t="s">
        <v>116</v>
      </c>
      <c r="G372" s="135" t="s">
        <v>118</v>
      </c>
      <c r="H372" s="187">
        <v>50000000</v>
      </c>
      <c r="I372" s="138">
        <v>283763440.86</v>
      </c>
      <c r="J372" s="138" t="s">
        <v>97</v>
      </c>
      <c r="K372" s="138">
        <v>299402730.375</v>
      </c>
      <c r="L372" s="138">
        <v>4713678.42</v>
      </c>
      <c r="M372" s="138" t="s">
        <v>97</v>
      </c>
      <c r="N372" s="138">
        <v>4948805.461</v>
      </c>
      <c r="O372" s="9" t="s">
        <v>1203</v>
      </c>
      <c r="P372" s="9" t="s">
        <v>1235</v>
      </c>
      <c r="Q372" s="9" t="s">
        <v>1344</v>
      </c>
      <c r="R372" s="9" t="s">
        <v>619</v>
      </c>
    </row>
    <row r="373" spans="1:18" ht="13.5" outlineLevel="2">
      <c r="A373" s="9" t="s">
        <v>570</v>
      </c>
      <c r="B373" s="136" t="s">
        <v>1060</v>
      </c>
      <c r="C373" s="136">
        <v>14013</v>
      </c>
      <c r="D373" s="136" t="s">
        <v>1204</v>
      </c>
      <c r="E373" s="137" t="s">
        <v>634</v>
      </c>
      <c r="F373" s="137" t="s">
        <v>380</v>
      </c>
      <c r="G373" s="135" t="s">
        <v>118</v>
      </c>
      <c r="H373" s="187">
        <v>50000000</v>
      </c>
      <c r="I373" s="138">
        <v>376344086.022</v>
      </c>
      <c r="J373" s="138" t="s">
        <v>97</v>
      </c>
      <c r="K373" s="138">
        <v>397085849.304</v>
      </c>
      <c r="L373" s="138">
        <v>6251562.891</v>
      </c>
      <c r="M373" s="138" t="s">
        <v>97</v>
      </c>
      <c r="N373" s="138">
        <v>6563402.468</v>
      </c>
      <c r="O373" s="9" t="s">
        <v>619</v>
      </c>
      <c r="P373" s="9" t="s">
        <v>1235</v>
      </c>
      <c r="Q373" s="9" t="s">
        <v>1344</v>
      </c>
      <c r="R373" s="9" t="s">
        <v>619</v>
      </c>
    </row>
    <row r="374" spans="1:18" ht="13.5" outlineLevel="2">
      <c r="A374" s="9" t="s">
        <v>570</v>
      </c>
      <c r="B374" s="136" t="s">
        <v>1060</v>
      </c>
      <c r="C374" s="136">
        <v>14014</v>
      </c>
      <c r="D374" s="136" t="s">
        <v>635</v>
      </c>
      <c r="E374" s="137" t="s">
        <v>636</v>
      </c>
      <c r="F374" s="137" t="s">
        <v>116</v>
      </c>
      <c r="G374" s="135" t="s">
        <v>118</v>
      </c>
      <c r="H374" s="187">
        <v>50000000</v>
      </c>
      <c r="I374" s="138">
        <v>376344086.022</v>
      </c>
      <c r="J374" s="138" t="s">
        <v>97</v>
      </c>
      <c r="K374" s="138">
        <v>397085849.304</v>
      </c>
      <c r="L374" s="138">
        <v>6251562.891</v>
      </c>
      <c r="M374" s="138" t="s">
        <v>97</v>
      </c>
      <c r="N374" s="138">
        <v>6563402.468</v>
      </c>
      <c r="O374" s="9" t="s">
        <v>619</v>
      </c>
      <c r="P374" s="9" t="s">
        <v>1235</v>
      </c>
      <c r="Q374" s="9" t="s">
        <v>1344</v>
      </c>
      <c r="R374" s="9" t="s">
        <v>619</v>
      </c>
    </row>
    <row r="375" spans="1:18" ht="13.5" outlineLevel="2">
      <c r="A375" s="9" t="s">
        <v>570</v>
      </c>
      <c r="B375" s="136" t="s">
        <v>1060</v>
      </c>
      <c r="C375" s="136">
        <v>8220010002</v>
      </c>
      <c r="D375" s="136" t="s">
        <v>617</v>
      </c>
      <c r="E375" s="137" t="s">
        <v>110</v>
      </c>
      <c r="F375" s="137" t="s">
        <v>618</v>
      </c>
      <c r="G375" s="135" t="s">
        <v>118</v>
      </c>
      <c r="H375" s="187">
        <v>100000000</v>
      </c>
      <c r="I375" s="138">
        <v>752688172.043</v>
      </c>
      <c r="J375" s="138" t="s">
        <v>97</v>
      </c>
      <c r="K375" s="138">
        <v>794171698.609</v>
      </c>
      <c r="L375" s="138">
        <v>12503125.781</v>
      </c>
      <c r="M375" s="138" t="s">
        <v>97</v>
      </c>
      <c r="N375" s="138">
        <v>13126804.936</v>
      </c>
      <c r="O375" s="9" t="s">
        <v>1203</v>
      </c>
      <c r="P375" s="9" t="s">
        <v>1235</v>
      </c>
      <c r="Q375" s="9" t="s">
        <v>1344</v>
      </c>
      <c r="R375" s="9" t="s">
        <v>619</v>
      </c>
    </row>
    <row r="376" spans="1:18" ht="13.5" outlineLevel="2">
      <c r="A376" s="9" t="s">
        <v>570</v>
      </c>
      <c r="B376" s="136" t="s">
        <v>1062</v>
      </c>
      <c r="C376" s="136">
        <v>2370</v>
      </c>
      <c r="D376" s="136" t="s">
        <v>1042</v>
      </c>
      <c r="E376" s="137" t="s">
        <v>120</v>
      </c>
      <c r="F376" s="137" t="s">
        <v>121</v>
      </c>
      <c r="G376" s="9" t="s">
        <v>98</v>
      </c>
      <c r="H376" s="188">
        <v>327740000</v>
      </c>
      <c r="I376" s="138">
        <v>19729948000</v>
      </c>
      <c r="J376" s="138" t="s">
        <v>97</v>
      </c>
      <c r="K376" s="138">
        <v>19828270000</v>
      </c>
      <c r="L376" s="138">
        <v>327740000</v>
      </c>
      <c r="M376" s="138" t="s">
        <v>97</v>
      </c>
      <c r="N376" s="138">
        <v>327740000</v>
      </c>
      <c r="O376" s="9" t="s">
        <v>619</v>
      </c>
      <c r="P376" s="9" t="s">
        <v>1235</v>
      </c>
      <c r="Q376" s="9" t="s">
        <v>1344</v>
      </c>
      <c r="R376" s="9" t="s">
        <v>619</v>
      </c>
    </row>
    <row r="377" spans="1:18" ht="13.5" outlineLevel="1">
      <c r="A377" s="9"/>
      <c r="B377" s="136"/>
      <c r="C377" s="136"/>
      <c r="D377" s="136"/>
      <c r="E377" s="137"/>
      <c r="F377" s="137"/>
      <c r="G377" s="9"/>
      <c r="H377" s="188"/>
      <c r="I377" s="138"/>
      <c r="J377" s="138">
        <f>SUBTOTAL(9,J372:J376)</f>
        <v>0</v>
      </c>
      <c r="K377" s="138"/>
      <c r="L377" s="138"/>
      <c r="M377" s="138">
        <f>SUBTOTAL(9,M372:M376)</f>
        <v>0</v>
      </c>
      <c r="N377" s="138"/>
      <c r="O377" s="9"/>
      <c r="P377" s="9"/>
      <c r="Q377" s="9"/>
      <c r="R377" s="193" t="s">
        <v>1292</v>
      </c>
    </row>
    <row r="378" spans="1:18" ht="13.5" outlineLevel="2">
      <c r="A378" s="9" t="s">
        <v>158</v>
      </c>
      <c r="B378" s="136" t="s">
        <v>1062</v>
      </c>
      <c r="C378" s="136" t="s">
        <v>1027</v>
      </c>
      <c r="D378" s="136" t="s">
        <v>1028</v>
      </c>
      <c r="E378" s="137" t="s">
        <v>1029</v>
      </c>
      <c r="F378" s="137" t="s">
        <v>130</v>
      </c>
      <c r="G378" s="9" t="s">
        <v>157</v>
      </c>
      <c r="H378" s="188">
        <v>89077364.22</v>
      </c>
      <c r="I378" s="138">
        <v>905284024.234</v>
      </c>
      <c r="J378" s="138">
        <v>602976484.683</v>
      </c>
      <c r="K378" s="138">
        <v>329385668.868</v>
      </c>
      <c r="L378" s="138">
        <v>15037940.602</v>
      </c>
      <c r="M378" s="138">
        <v>9935579.685</v>
      </c>
      <c r="N378" s="138">
        <v>5444391.221</v>
      </c>
      <c r="O378" s="9" t="s">
        <v>1182</v>
      </c>
      <c r="P378" s="9" t="s">
        <v>1235</v>
      </c>
      <c r="Q378" s="9" t="s">
        <v>1344</v>
      </c>
      <c r="R378" s="9" t="s">
        <v>136</v>
      </c>
    </row>
    <row r="379" spans="1:18" ht="27" outlineLevel="2">
      <c r="A379" s="9" t="s">
        <v>158</v>
      </c>
      <c r="B379" s="136" t="s">
        <v>1062</v>
      </c>
      <c r="C379" s="136" t="s">
        <v>182</v>
      </c>
      <c r="D379" s="136" t="s">
        <v>183</v>
      </c>
      <c r="E379" s="137" t="s">
        <v>184</v>
      </c>
      <c r="F379" s="137" t="s">
        <v>130</v>
      </c>
      <c r="G379" s="9" t="s">
        <v>157</v>
      </c>
      <c r="H379" s="189">
        <v>33496896</v>
      </c>
      <c r="I379" s="166">
        <v>457706015.972</v>
      </c>
      <c r="J379" s="166">
        <v>462607163.155</v>
      </c>
      <c r="K379" s="166">
        <v>5336283.581</v>
      </c>
      <c r="L379" s="138">
        <v>7603089.966</v>
      </c>
      <c r="M379" s="138">
        <v>7629607.573</v>
      </c>
      <c r="N379" s="138">
        <v>88203.034</v>
      </c>
      <c r="O379" s="9" t="s">
        <v>1181</v>
      </c>
      <c r="P379" s="9" t="s">
        <v>1235</v>
      </c>
      <c r="Q379" s="9" t="s">
        <v>1344</v>
      </c>
      <c r="R379" s="9" t="s">
        <v>136</v>
      </c>
    </row>
    <row r="380" spans="1:18" ht="13.5" outlineLevel="2">
      <c r="A380" s="9" t="s">
        <v>588</v>
      </c>
      <c r="B380" s="136" t="s">
        <v>1060</v>
      </c>
      <c r="C380" s="136">
        <v>10017</v>
      </c>
      <c r="D380" s="136" t="s">
        <v>596</v>
      </c>
      <c r="E380" s="137" t="s">
        <v>597</v>
      </c>
      <c r="F380" s="137" t="s">
        <v>153</v>
      </c>
      <c r="G380" s="135" t="s">
        <v>573</v>
      </c>
      <c r="H380" s="187">
        <v>27038450</v>
      </c>
      <c r="I380" s="138">
        <v>33862110.764</v>
      </c>
      <c r="J380" s="138" t="s">
        <v>97</v>
      </c>
      <c r="K380" s="138">
        <v>35802966.786</v>
      </c>
      <c r="L380" s="138">
        <v>562493.534</v>
      </c>
      <c r="M380" s="138" t="s">
        <v>97</v>
      </c>
      <c r="N380" s="138">
        <v>591784.575</v>
      </c>
      <c r="O380" s="9" t="s">
        <v>1181</v>
      </c>
      <c r="P380" s="9" t="s">
        <v>1235</v>
      </c>
      <c r="Q380" s="9" t="s">
        <v>1344</v>
      </c>
      <c r="R380" s="9" t="s">
        <v>136</v>
      </c>
    </row>
    <row r="381" spans="1:18" ht="13.5" outlineLevel="2">
      <c r="A381" s="9" t="s">
        <v>137</v>
      </c>
      <c r="B381" s="136" t="s">
        <v>1060</v>
      </c>
      <c r="C381" s="136">
        <v>10201</v>
      </c>
      <c r="D381" s="136" t="s">
        <v>637</v>
      </c>
      <c r="E381" s="137" t="s">
        <v>638</v>
      </c>
      <c r="F381" s="137" t="s">
        <v>196</v>
      </c>
      <c r="G381" s="135" t="s">
        <v>132</v>
      </c>
      <c r="H381" s="187">
        <v>10225838</v>
      </c>
      <c r="I381" s="138">
        <v>2612389.104</v>
      </c>
      <c r="J381" s="138">
        <v>1815832.082</v>
      </c>
      <c r="K381" s="138">
        <v>918653.283</v>
      </c>
      <c r="L381" s="138">
        <v>43395.168</v>
      </c>
      <c r="M381" s="138">
        <v>30004.861</v>
      </c>
      <c r="N381" s="138">
        <v>15184.352</v>
      </c>
      <c r="O381" s="9" t="s">
        <v>1154</v>
      </c>
      <c r="P381" s="9" t="s">
        <v>1235</v>
      </c>
      <c r="Q381" s="9" t="s">
        <v>1344</v>
      </c>
      <c r="R381" s="9" t="s">
        <v>136</v>
      </c>
    </row>
    <row r="382" spans="1:18" ht="13.5" outlineLevel="2">
      <c r="A382" s="9" t="s">
        <v>137</v>
      </c>
      <c r="B382" s="136" t="s">
        <v>1062</v>
      </c>
      <c r="C382" s="136" t="s">
        <v>143</v>
      </c>
      <c r="D382" s="136" t="s">
        <v>144</v>
      </c>
      <c r="E382" s="137" t="s">
        <v>145</v>
      </c>
      <c r="F382" s="137" t="s">
        <v>146</v>
      </c>
      <c r="G382" s="9" t="s">
        <v>132</v>
      </c>
      <c r="H382" s="188">
        <v>4787024.17</v>
      </c>
      <c r="I382" s="138">
        <v>292342699.349</v>
      </c>
      <c r="J382" s="138">
        <v>3683295.853</v>
      </c>
      <c r="K382" s="138">
        <v>310464396.204</v>
      </c>
      <c r="L382" s="138">
        <v>4856191.019</v>
      </c>
      <c r="M382" s="138">
        <v>60650.352</v>
      </c>
      <c r="N382" s="138">
        <v>5131642.912</v>
      </c>
      <c r="O382" s="9" t="s">
        <v>147</v>
      </c>
      <c r="P382" s="9" t="s">
        <v>1235</v>
      </c>
      <c r="Q382" s="9" t="s">
        <v>1344</v>
      </c>
      <c r="R382" s="9" t="s">
        <v>136</v>
      </c>
    </row>
    <row r="383" spans="1:18" ht="13.5" outlineLevel="2">
      <c r="A383" s="9" t="s">
        <v>355</v>
      </c>
      <c r="B383" s="136" t="s">
        <v>1062</v>
      </c>
      <c r="C383" s="136" t="s">
        <v>359</v>
      </c>
      <c r="D383" s="136" t="s">
        <v>360</v>
      </c>
      <c r="E383" s="137" t="s">
        <v>361</v>
      </c>
      <c r="F383" s="137" t="s">
        <v>196</v>
      </c>
      <c r="G383" s="9" t="s">
        <v>211</v>
      </c>
      <c r="H383" s="188">
        <v>13107500000</v>
      </c>
      <c r="I383" s="138">
        <v>4790965768.635</v>
      </c>
      <c r="J383" s="138">
        <v>2811679804.336</v>
      </c>
      <c r="K383" s="138">
        <v>1851001651.225</v>
      </c>
      <c r="L383" s="138">
        <v>79584148.981</v>
      </c>
      <c r="M383" s="138">
        <v>46361734.285</v>
      </c>
      <c r="N383" s="138">
        <v>30595068.615</v>
      </c>
      <c r="O383" s="9" t="s">
        <v>175</v>
      </c>
      <c r="P383" s="9" t="s">
        <v>1235</v>
      </c>
      <c r="Q383" s="9" t="s">
        <v>1344</v>
      </c>
      <c r="R383" s="9" t="s">
        <v>136</v>
      </c>
    </row>
    <row r="384" spans="1:18" ht="13.5" outlineLevel="2">
      <c r="A384" s="9" t="s">
        <v>370</v>
      </c>
      <c r="B384" s="136" t="s">
        <v>1062</v>
      </c>
      <c r="C384" s="136" t="s">
        <v>377</v>
      </c>
      <c r="D384" s="136" t="s">
        <v>378</v>
      </c>
      <c r="E384" s="137" t="s">
        <v>379</v>
      </c>
      <c r="F384" s="137" t="s">
        <v>380</v>
      </c>
      <c r="G384" s="9" t="s">
        <v>157</v>
      </c>
      <c r="H384" s="188">
        <v>198392845</v>
      </c>
      <c r="I384" s="138">
        <v>18331600.454</v>
      </c>
      <c r="J384" s="138" t="s">
        <v>97</v>
      </c>
      <c r="K384" s="138">
        <v>18969136.745</v>
      </c>
      <c r="L384" s="138">
        <v>304511.635</v>
      </c>
      <c r="M384" s="138" t="s">
        <v>97</v>
      </c>
      <c r="N384" s="138">
        <v>313539.45</v>
      </c>
      <c r="O384" s="9" t="s">
        <v>1182</v>
      </c>
      <c r="P384" s="9" t="s">
        <v>1235</v>
      </c>
      <c r="Q384" s="9" t="s">
        <v>1344</v>
      </c>
      <c r="R384" s="9" t="s">
        <v>136</v>
      </c>
    </row>
    <row r="385" spans="1:18" ht="13.5" outlineLevel="2">
      <c r="A385" s="9" t="s">
        <v>370</v>
      </c>
      <c r="B385" s="136" t="s">
        <v>1062</v>
      </c>
      <c r="C385" s="136" t="s">
        <v>392</v>
      </c>
      <c r="D385" s="136" t="s">
        <v>393</v>
      </c>
      <c r="E385" s="137" t="s">
        <v>394</v>
      </c>
      <c r="F385" s="137" t="s">
        <v>204</v>
      </c>
      <c r="G385" s="9" t="s">
        <v>157</v>
      </c>
      <c r="H385" s="188">
        <v>14250000</v>
      </c>
      <c r="I385" s="138">
        <v>339204200.436</v>
      </c>
      <c r="J385" s="138">
        <v>333190355.214</v>
      </c>
      <c r="K385" s="138">
        <v>16354895.671</v>
      </c>
      <c r="L385" s="138">
        <v>5634621.27</v>
      </c>
      <c r="M385" s="138">
        <v>5487785.939</v>
      </c>
      <c r="N385" s="138">
        <v>270328.854</v>
      </c>
      <c r="O385" s="9" t="s">
        <v>167</v>
      </c>
      <c r="P385" s="9" t="s">
        <v>1235</v>
      </c>
      <c r="Q385" s="9" t="s">
        <v>1344</v>
      </c>
      <c r="R385" s="9" t="s">
        <v>136</v>
      </c>
    </row>
    <row r="386" spans="1:18" ht="13.5" outlineLevel="2">
      <c r="A386" s="9" t="s">
        <v>370</v>
      </c>
      <c r="B386" s="136" t="s">
        <v>1062</v>
      </c>
      <c r="C386" s="136" t="s">
        <v>424</v>
      </c>
      <c r="D386" s="136" t="s">
        <v>425</v>
      </c>
      <c r="E386" s="137" t="s">
        <v>426</v>
      </c>
      <c r="F386" s="137" t="s">
        <v>196</v>
      </c>
      <c r="G386" s="9" t="s">
        <v>157</v>
      </c>
      <c r="H386" s="188">
        <v>41000000</v>
      </c>
      <c r="I386" s="138">
        <v>2242546290.834</v>
      </c>
      <c r="J386" s="138">
        <v>1351872898.299</v>
      </c>
      <c r="K386" s="138">
        <v>954906907.806</v>
      </c>
      <c r="L386" s="138">
        <v>37251599.516</v>
      </c>
      <c r="M386" s="138">
        <v>22286082.318</v>
      </c>
      <c r="N386" s="138">
        <v>15783585.253</v>
      </c>
      <c r="O386" s="9" t="s">
        <v>1144</v>
      </c>
      <c r="P386" s="9" t="s">
        <v>1235</v>
      </c>
      <c r="Q386" s="9" t="s">
        <v>1344</v>
      </c>
      <c r="R386" s="9" t="s">
        <v>136</v>
      </c>
    </row>
    <row r="387" spans="1:18" ht="13.5" outlineLevel="2">
      <c r="A387" s="9" t="s">
        <v>515</v>
      </c>
      <c r="B387" s="136" t="s">
        <v>1060</v>
      </c>
      <c r="C387" s="136">
        <v>10459</v>
      </c>
      <c r="D387" s="136" t="s">
        <v>875</v>
      </c>
      <c r="E387" s="137" t="s">
        <v>874</v>
      </c>
      <c r="F387" s="137" t="s">
        <v>116</v>
      </c>
      <c r="G387" s="135" t="s">
        <v>211</v>
      </c>
      <c r="H387" s="187">
        <v>5165000000</v>
      </c>
      <c r="I387" s="138">
        <v>2674692473.118</v>
      </c>
      <c r="J387" s="138">
        <v>109604154.642</v>
      </c>
      <c r="K387" s="138">
        <v>2446574951.012</v>
      </c>
      <c r="L387" s="138">
        <v>44430107.527</v>
      </c>
      <c r="M387" s="138">
        <v>1815690.46</v>
      </c>
      <c r="N387" s="138">
        <v>40439255.389</v>
      </c>
      <c r="O387" s="9" t="s">
        <v>175</v>
      </c>
      <c r="P387" s="9" t="s">
        <v>1235</v>
      </c>
      <c r="Q387" s="9" t="s">
        <v>1344</v>
      </c>
      <c r="R387" s="9" t="s">
        <v>136</v>
      </c>
    </row>
    <row r="388" spans="1:18" ht="13.5" outlineLevel="2">
      <c r="A388" s="9" t="s">
        <v>515</v>
      </c>
      <c r="B388" s="136" t="s">
        <v>1060</v>
      </c>
      <c r="C388" s="136">
        <v>10461</v>
      </c>
      <c r="D388" s="136" t="s">
        <v>878</v>
      </c>
      <c r="E388" s="137" t="s">
        <v>536</v>
      </c>
      <c r="F388" s="137" t="s">
        <v>807</v>
      </c>
      <c r="G388" s="135" t="s">
        <v>211</v>
      </c>
      <c r="H388" s="187">
        <v>661000000</v>
      </c>
      <c r="I388" s="138">
        <v>342298494.624</v>
      </c>
      <c r="J388" s="138">
        <v>341737482.163</v>
      </c>
      <c r="K388" s="138" t="s">
        <v>97</v>
      </c>
      <c r="L388" s="138">
        <v>5686021.505</v>
      </c>
      <c r="M388" s="138">
        <v>5661185.822</v>
      </c>
      <c r="N388" s="138" t="s">
        <v>97</v>
      </c>
      <c r="O388" s="9" t="s">
        <v>147</v>
      </c>
      <c r="P388" s="9" t="s">
        <v>1235</v>
      </c>
      <c r="Q388" s="9" t="s">
        <v>1344</v>
      </c>
      <c r="R388" s="9" t="s">
        <v>136</v>
      </c>
    </row>
    <row r="389" spans="1:18" ht="13.5" outlineLevel="2">
      <c r="A389" s="9" t="s">
        <v>515</v>
      </c>
      <c r="B389" s="136" t="s">
        <v>1062</v>
      </c>
      <c r="C389" s="136" t="s">
        <v>525</v>
      </c>
      <c r="D389" s="136" t="s">
        <v>378</v>
      </c>
      <c r="E389" s="137" t="s">
        <v>523</v>
      </c>
      <c r="F389" s="137" t="s">
        <v>116</v>
      </c>
      <c r="G389" s="9" t="s">
        <v>211</v>
      </c>
      <c r="H389" s="188">
        <v>5148186768</v>
      </c>
      <c r="I389" s="138">
        <v>899570448.723</v>
      </c>
      <c r="J389" s="138">
        <v>899843391.91</v>
      </c>
      <c r="K389" s="138" t="s">
        <v>97</v>
      </c>
      <c r="L389" s="138">
        <v>14943030.71</v>
      </c>
      <c r="M389" s="138">
        <v>14815525.572</v>
      </c>
      <c r="N389" s="138" t="s">
        <v>97</v>
      </c>
      <c r="O389" s="9" t="s">
        <v>1226</v>
      </c>
      <c r="P389" s="9" t="s">
        <v>1235</v>
      </c>
      <c r="Q389" s="9" t="s">
        <v>1344</v>
      </c>
      <c r="R389" s="9" t="s">
        <v>136</v>
      </c>
    </row>
    <row r="390" spans="1:18" ht="13.5" outlineLevel="2">
      <c r="A390" s="9" t="s">
        <v>515</v>
      </c>
      <c r="B390" s="136" t="s">
        <v>1062</v>
      </c>
      <c r="C390" s="136" t="s">
        <v>534</v>
      </c>
      <c r="D390" s="136" t="s">
        <v>535</v>
      </c>
      <c r="E390" s="137" t="s">
        <v>536</v>
      </c>
      <c r="F390" s="137" t="s">
        <v>116</v>
      </c>
      <c r="G390" s="9" t="s">
        <v>211</v>
      </c>
      <c r="H390" s="188">
        <v>12523000000</v>
      </c>
      <c r="I390" s="138">
        <v>6428837987.028</v>
      </c>
      <c r="J390" s="138" t="s">
        <v>97</v>
      </c>
      <c r="K390" s="138">
        <v>6132240068.419</v>
      </c>
      <c r="L390" s="138">
        <v>106791328.688</v>
      </c>
      <c r="M390" s="138" t="s">
        <v>97</v>
      </c>
      <c r="N390" s="138">
        <v>101359339.974</v>
      </c>
      <c r="O390" s="9" t="s">
        <v>147</v>
      </c>
      <c r="P390" s="9" t="s">
        <v>1235</v>
      </c>
      <c r="Q390" s="9" t="s">
        <v>1344</v>
      </c>
      <c r="R390" s="9" t="s">
        <v>136</v>
      </c>
    </row>
    <row r="391" spans="1:18" ht="13.5" outlineLevel="2">
      <c r="A391" s="9" t="s">
        <v>564</v>
      </c>
      <c r="B391" s="136" t="s">
        <v>1062</v>
      </c>
      <c r="C391" s="136">
        <v>12620010004</v>
      </c>
      <c r="D391" s="136" t="s">
        <v>565</v>
      </c>
      <c r="E391" s="137" t="s">
        <v>563</v>
      </c>
      <c r="F391" s="137" t="s">
        <v>116</v>
      </c>
      <c r="G391" s="9" t="s">
        <v>561</v>
      </c>
      <c r="H391" s="188">
        <v>183650000</v>
      </c>
      <c r="I391" s="138">
        <v>3010081951.591</v>
      </c>
      <c r="J391" s="138" t="s">
        <v>97</v>
      </c>
      <c r="K391" s="138">
        <v>3025123541.664</v>
      </c>
      <c r="L391" s="138">
        <v>50001361.322</v>
      </c>
      <c r="M391" s="138" t="s">
        <v>97</v>
      </c>
      <c r="N391" s="138">
        <v>50002042.011</v>
      </c>
      <c r="O391" s="9" t="s">
        <v>138</v>
      </c>
      <c r="P391" s="9" t="s">
        <v>1235</v>
      </c>
      <c r="Q391" s="9" t="s">
        <v>1344</v>
      </c>
      <c r="R391" s="9" t="s">
        <v>136</v>
      </c>
    </row>
    <row r="392" spans="1:18" ht="13.5" outlineLevel="1">
      <c r="A392" s="9"/>
      <c r="B392" s="136"/>
      <c r="C392" s="136"/>
      <c r="D392" s="136"/>
      <c r="E392" s="137"/>
      <c r="F392" s="137"/>
      <c r="G392" s="9"/>
      <c r="H392" s="188"/>
      <c r="I392" s="138"/>
      <c r="J392" s="138">
        <f>SUBTOTAL(9,J378:J391)</f>
        <v>6919010862.337</v>
      </c>
      <c r="K392" s="138"/>
      <c r="L392" s="138"/>
      <c r="M392" s="138">
        <f>SUBTOTAL(9,M378:M391)</f>
        <v>114083846.86699998</v>
      </c>
      <c r="N392" s="138"/>
      <c r="O392" s="9"/>
      <c r="P392" s="9"/>
      <c r="Q392" s="9"/>
      <c r="R392" s="193" t="s">
        <v>1293</v>
      </c>
    </row>
    <row r="393" spans="1:18" ht="13.5" outlineLevel="2">
      <c r="A393" s="9" t="s">
        <v>137</v>
      </c>
      <c r="B393" s="136" t="s">
        <v>1060</v>
      </c>
      <c r="C393" s="136" t="s">
        <v>662</v>
      </c>
      <c r="D393" s="136" t="s">
        <v>663</v>
      </c>
      <c r="E393" s="137" t="s">
        <v>664</v>
      </c>
      <c r="F393" s="137" t="s">
        <v>665</v>
      </c>
      <c r="G393" s="135" t="s">
        <v>132</v>
      </c>
      <c r="H393" s="187">
        <v>2000000</v>
      </c>
      <c r="I393" s="138">
        <v>151288619.92</v>
      </c>
      <c r="J393" s="138" t="s">
        <v>97</v>
      </c>
      <c r="K393" s="138">
        <v>162642150.062</v>
      </c>
      <c r="L393" s="138">
        <v>2513099.999</v>
      </c>
      <c r="M393" s="138" t="s">
        <v>97</v>
      </c>
      <c r="N393" s="138">
        <v>2688300.001</v>
      </c>
      <c r="O393" s="9" t="s">
        <v>666</v>
      </c>
      <c r="P393" s="9" t="s">
        <v>1235</v>
      </c>
      <c r="Q393" s="9" t="s">
        <v>1344</v>
      </c>
      <c r="R393" s="9" t="s">
        <v>666</v>
      </c>
    </row>
    <row r="394" spans="1:18" ht="13.5" outlineLevel="2">
      <c r="A394" s="9" t="s">
        <v>355</v>
      </c>
      <c r="B394" s="136" t="s">
        <v>1060</v>
      </c>
      <c r="C394" s="136" t="s">
        <v>736</v>
      </c>
      <c r="D394" s="136" t="s">
        <v>737</v>
      </c>
      <c r="E394" s="137" t="s">
        <v>738</v>
      </c>
      <c r="F394" s="137" t="s">
        <v>380</v>
      </c>
      <c r="G394" s="135" t="s">
        <v>98</v>
      </c>
      <c r="H394" s="187">
        <v>515769</v>
      </c>
      <c r="I394" s="138">
        <v>5279972.236</v>
      </c>
      <c r="J394" s="138" t="s">
        <v>97</v>
      </c>
      <c r="K394" s="138">
        <v>5306284.39</v>
      </c>
      <c r="L394" s="138">
        <v>87707.18</v>
      </c>
      <c r="M394" s="138" t="s">
        <v>97</v>
      </c>
      <c r="N394" s="138">
        <v>87707.18</v>
      </c>
      <c r="O394" s="9" t="s">
        <v>175</v>
      </c>
      <c r="P394" s="9" t="s">
        <v>1235</v>
      </c>
      <c r="Q394" s="9" t="s">
        <v>1344</v>
      </c>
      <c r="R394" s="9" t="s">
        <v>666</v>
      </c>
    </row>
    <row r="395" spans="1:18" ht="13.5" outlineLevel="2">
      <c r="A395" s="9" t="s">
        <v>763</v>
      </c>
      <c r="B395" s="136" t="s">
        <v>1060</v>
      </c>
      <c r="C395" s="136">
        <v>11003</v>
      </c>
      <c r="D395" s="136" t="s">
        <v>771</v>
      </c>
      <c r="E395" s="137" t="s">
        <v>772</v>
      </c>
      <c r="F395" s="137" t="s">
        <v>130</v>
      </c>
      <c r="G395" s="135" t="s">
        <v>98</v>
      </c>
      <c r="H395" s="187">
        <v>1839241</v>
      </c>
      <c r="I395" s="138">
        <v>74347000</v>
      </c>
      <c r="J395" s="138">
        <v>19394435.06</v>
      </c>
      <c r="K395" s="138">
        <v>55472571</v>
      </c>
      <c r="L395" s="138">
        <v>1235000</v>
      </c>
      <c r="M395" s="138">
        <v>318098</v>
      </c>
      <c r="N395" s="138">
        <v>916902</v>
      </c>
      <c r="O395" s="9" t="s">
        <v>80</v>
      </c>
      <c r="P395" s="9" t="s">
        <v>1235</v>
      </c>
      <c r="Q395" s="9" t="s">
        <v>1344</v>
      </c>
      <c r="R395" s="9" t="s">
        <v>666</v>
      </c>
    </row>
    <row r="396" spans="1:18" ht="13.5" outlineLevel="2">
      <c r="A396" s="9" t="s">
        <v>763</v>
      </c>
      <c r="B396" s="136" t="s">
        <v>1060</v>
      </c>
      <c r="C396" s="136" t="s">
        <v>1043</v>
      </c>
      <c r="D396" s="136" t="s">
        <v>1044</v>
      </c>
      <c r="E396" s="137" t="s">
        <v>846</v>
      </c>
      <c r="F396" s="137" t="s">
        <v>146</v>
      </c>
      <c r="G396" s="135" t="s">
        <v>98</v>
      </c>
      <c r="H396" s="187">
        <v>1682292</v>
      </c>
      <c r="I396" s="138">
        <v>44503813.2</v>
      </c>
      <c r="J396" s="138">
        <v>7104462.22</v>
      </c>
      <c r="K396" s="138">
        <v>37658043.5</v>
      </c>
      <c r="L396" s="138">
        <v>739266</v>
      </c>
      <c r="M396" s="138">
        <v>116819</v>
      </c>
      <c r="N396" s="138">
        <v>622447</v>
      </c>
      <c r="O396" s="9" t="s">
        <v>666</v>
      </c>
      <c r="P396" s="9" t="s">
        <v>1235</v>
      </c>
      <c r="Q396" s="9" t="s">
        <v>1344</v>
      </c>
      <c r="R396" s="9" t="s">
        <v>666</v>
      </c>
    </row>
    <row r="397" spans="1:18" ht="13.5" outlineLevel="2">
      <c r="A397" s="9" t="s">
        <v>763</v>
      </c>
      <c r="B397" s="136" t="s">
        <v>1060</v>
      </c>
      <c r="C397" s="136" t="s">
        <v>844</v>
      </c>
      <c r="D397" s="136" t="s">
        <v>845</v>
      </c>
      <c r="E397" s="137" t="s">
        <v>846</v>
      </c>
      <c r="F397" s="137" t="s">
        <v>130</v>
      </c>
      <c r="G397" s="135" t="s">
        <v>98</v>
      </c>
      <c r="H397" s="187">
        <v>1680133</v>
      </c>
      <c r="I397" s="138">
        <v>63500946.6</v>
      </c>
      <c r="J397" s="138">
        <v>28686385</v>
      </c>
      <c r="K397" s="138">
        <v>35352146.5</v>
      </c>
      <c r="L397" s="138">
        <v>1054833</v>
      </c>
      <c r="M397" s="138">
        <v>470500</v>
      </c>
      <c r="N397" s="138">
        <v>584333</v>
      </c>
      <c r="O397" s="9" t="s">
        <v>666</v>
      </c>
      <c r="P397" s="9" t="s">
        <v>1235</v>
      </c>
      <c r="Q397" s="9" t="s">
        <v>1344</v>
      </c>
      <c r="R397" s="9" t="s">
        <v>666</v>
      </c>
    </row>
    <row r="398" spans="1:18" ht="13.5" outlineLevel="2">
      <c r="A398" s="9" t="s">
        <v>851</v>
      </c>
      <c r="B398" s="136" t="s">
        <v>1060</v>
      </c>
      <c r="C398" s="136" t="s">
        <v>862</v>
      </c>
      <c r="D398" s="136" t="s">
        <v>863</v>
      </c>
      <c r="E398" s="137" t="s">
        <v>859</v>
      </c>
      <c r="F398" s="137" t="s">
        <v>251</v>
      </c>
      <c r="G398" s="135" t="s">
        <v>98</v>
      </c>
      <c r="H398" s="187">
        <v>6920000</v>
      </c>
      <c r="I398" s="138">
        <v>314605200</v>
      </c>
      <c r="J398" s="138" t="s">
        <v>97</v>
      </c>
      <c r="K398" s="138">
        <v>316173000</v>
      </c>
      <c r="L398" s="138">
        <v>5226000</v>
      </c>
      <c r="M398" s="138" t="s">
        <v>97</v>
      </c>
      <c r="N398" s="138">
        <v>5226000</v>
      </c>
      <c r="O398" s="9" t="s">
        <v>666</v>
      </c>
      <c r="P398" s="9" t="s">
        <v>1235</v>
      </c>
      <c r="Q398" s="9" t="s">
        <v>1344</v>
      </c>
      <c r="R398" s="9" t="s">
        <v>666</v>
      </c>
    </row>
    <row r="399" spans="1:18" ht="13.5" outlineLevel="1">
      <c r="A399" s="9"/>
      <c r="B399" s="136"/>
      <c r="C399" s="136"/>
      <c r="D399" s="136"/>
      <c r="E399" s="137"/>
      <c r="F399" s="137"/>
      <c r="G399" s="135"/>
      <c r="H399" s="187"/>
      <c r="I399" s="138"/>
      <c r="J399" s="138">
        <f>SUBTOTAL(9,J393:J398)</f>
        <v>55185282.28</v>
      </c>
      <c r="K399" s="138"/>
      <c r="L399" s="138"/>
      <c r="M399" s="138">
        <f>SUBTOTAL(9,M393:M398)</f>
        <v>905417</v>
      </c>
      <c r="N399" s="138"/>
      <c r="O399" s="9"/>
      <c r="P399" s="9"/>
      <c r="Q399" s="9"/>
      <c r="R399" s="193" t="s">
        <v>1294</v>
      </c>
    </row>
    <row r="400" spans="1:18" ht="13.5">
      <c r="A400" s="9"/>
      <c r="B400" s="136"/>
      <c r="C400" s="136"/>
      <c r="D400" s="136"/>
      <c r="E400" s="137"/>
      <c r="F400" s="137"/>
      <c r="G400" s="135"/>
      <c r="H400" s="187"/>
      <c r="I400" s="138"/>
      <c r="J400" s="138">
        <f>SUBTOTAL(9,J5:J398)</f>
        <v>199950614510.00806</v>
      </c>
      <c r="K400" s="138"/>
      <c r="L400" s="138"/>
      <c r="M400" s="138">
        <f>SUBTOTAL(9,M5:M398)</f>
        <v>3296582020.3849983</v>
      </c>
      <c r="N400" s="138"/>
      <c r="O400" s="9"/>
      <c r="P400" s="9"/>
      <c r="Q400" s="9"/>
      <c r="R400" s="193" t="s">
        <v>1082</v>
      </c>
    </row>
  </sheetData>
  <sheetProtection/>
  <mergeCells count="1">
    <mergeCell ref="A1:R1"/>
  </mergeCells>
  <conditionalFormatting sqref="I401:I65536 I2:I4 K2:L4 N2:N4">
    <cfRule type="cellIs" priority="1" dxfId="0" operator="lessThan" stopIfTrue="1">
      <formula>0</formula>
    </cfRule>
  </conditionalFormatting>
  <printOptions gridLines="1" horizontalCentered="1"/>
  <pageMargins left="0.75" right="0" top="0.5" bottom="0.5" header="0.25" footer="0.25"/>
  <pageSetup firstPageNumber="28" useFirstPageNumber="1" horizontalDpi="600" verticalDpi="600" orientation="landscape" scale="80" r:id="rId2"/>
  <headerFooter alignWithMargins="0">
    <oddHeader>&amp;R&amp;P</oddHeader>
    <oddFooter>&amp;L&amp;Z&amp;F&amp;R&amp;A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3">
      <selection activeCell="F5" sqref="F5"/>
    </sheetView>
  </sheetViews>
  <sheetFormatPr defaultColWidth="9.140625" defaultRowHeight="12.75"/>
  <cols>
    <col min="1" max="1" width="33.28125" style="6" customWidth="1"/>
    <col min="2" max="2" width="6.8515625" style="6" customWidth="1"/>
    <col min="3" max="3" width="33.28125" style="6" customWidth="1"/>
    <col min="4" max="4" width="6.8515625" style="6" customWidth="1"/>
    <col min="5" max="5" width="33.28125" style="6" customWidth="1"/>
    <col min="6" max="6" width="6.8515625" style="6" customWidth="1"/>
    <col min="7" max="16384" width="9.140625" style="6" customWidth="1"/>
  </cols>
  <sheetData>
    <row r="1" spans="1:6" ht="32.25" customHeight="1">
      <c r="A1" s="197"/>
      <c r="B1" s="197"/>
      <c r="C1" s="197"/>
      <c r="D1" s="197"/>
      <c r="E1" s="197"/>
      <c r="F1" s="197"/>
    </row>
    <row r="2" spans="1:6" ht="15.75">
      <c r="A2" s="13" t="s">
        <v>1089</v>
      </c>
      <c r="B2" s="13" t="s">
        <v>1093</v>
      </c>
      <c r="C2" s="13" t="s">
        <v>1089</v>
      </c>
      <c r="D2" s="13" t="s">
        <v>1093</v>
      </c>
      <c r="E2" s="13" t="s">
        <v>1089</v>
      </c>
      <c r="F2" s="13" t="s">
        <v>1093</v>
      </c>
    </row>
    <row r="3" spans="1:6" ht="12.75">
      <c r="A3" s="198"/>
      <c r="B3" s="198"/>
      <c r="C3" s="14" t="s">
        <v>900</v>
      </c>
      <c r="D3" s="10">
        <v>24</v>
      </c>
      <c r="F3" s="15"/>
    </row>
    <row r="4" spans="1:6" ht="12.75">
      <c r="A4" s="16" t="s">
        <v>1094</v>
      </c>
      <c r="B4" s="10">
        <v>1</v>
      </c>
      <c r="C4" s="17" t="s">
        <v>1113</v>
      </c>
      <c r="D4" s="15">
        <v>24</v>
      </c>
      <c r="F4" s="6">
        <v>38</v>
      </c>
    </row>
    <row r="5" spans="1:6" ht="12.75">
      <c r="A5" s="14" t="s">
        <v>1095</v>
      </c>
      <c r="B5" s="10">
        <v>2</v>
      </c>
      <c r="C5" s="14" t="s">
        <v>560</v>
      </c>
      <c r="D5" s="10">
        <v>24</v>
      </c>
      <c r="E5" s="14"/>
      <c r="F5" s="10"/>
    </row>
    <row r="6" spans="1:6" ht="12.75">
      <c r="A6" s="14" t="s">
        <v>61</v>
      </c>
      <c r="B6" s="10">
        <v>3</v>
      </c>
      <c r="C6" s="14" t="s">
        <v>910</v>
      </c>
      <c r="D6" s="10">
        <v>24</v>
      </c>
      <c r="E6" s="14"/>
      <c r="F6" s="10"/>
    </row>
    <row r="7" spans="1:6" ht="12.75">
      <c r="A7" s="14" t="s">
        <v>1097</v>
      </c>
      <c r="B7" s="10">
        <v>4</v>
      </c>
      <c r="C7" s="14" t="s">
        <v>1096</v>
      </c>
      <c r="D7" s="10">
        <v>25</v>
      </c>
      <c r="E7" s="16"/>
      <c r="F7" s="15"/>
    </row>
    <row r="8" spans="1:6" ht="12.75">
      <c r="A8" s="14" t="s">
        <v>62</v>
      </c>
      <c r="B8" s="10">
        <v>5</v>
      </c>
      <c r="C8" s="14" t="s">
        <v>1098</v>
      </c>
      <c r="D8" s="10">
        <v>25</v>
      </c>
      <c r="E8" s="16"/>
      <c r="F8" s="15"/>
    </row>
    <row r="9" spans="1:6" ht="12.75">
      <c r="A9" s="14" t="s">
        <v>1099</v>
      </c>
      <c r="B9" s="10">
        <v>6</v>
      </c>
      <c r="C9" s="14" t="s">
        <v>1100</v>
      </c>
      <c r="D9" s="15">
        <v>25</v>
      </c>
      <c r="E9" s="14"/>
      <c r="F9" s="10"/>
    </row>
    <row r="10" spans="1:6" ht="12.75">
      <c r="A10" s="14" t="s">
        <v>1101</v>
      </c>
      <c r="B10" s="10">
        <v>7</v>
      </c>
      <c r="C10" s="17" t="s">
        <v>1102</v>
      </c>
      <c r="D10" s="15">
        <v>26</v>
      </c>
      <c r="E10" s="14"/>
      <c r="F10" s="10"/>
    </row>
    <row r="11" spans="1:6" ht="12.75">
      <c r="A11" s="14" t="s">
        <v>63</v>
      </c>
      <c r="B11" s="10">
        <v>8</v>
      </c>
      <c r="C11" s="14" t="s">
        <v>1104</v>
      </c>
      <c r="D11" s="10">
        <v>27</v>
      </c>
      <c r="E11" s="14"/>
      <c r="F11" s="10"/>
    </row>
    <row r="12" spans="1:6" ht="12.75">
      <c r="A12" s="14" t="s">
        <v>1103</v>
      </c>
      <c r="B12" s="10">
        <v>9</v>
      </c>
      <c r="C12" s="14" t="s">
        <v>970</v>
      </c>
      <c r="D12" s="10">
        <v>27</v>
      </c>
      <c r="E12" s="14"/>
      <c r="F12" s="10"/>
    </row>
    <row r="13" spans="1:6" ht="12.75">
      <c r="A13" s="14" t="s">
        <v>1105</v>
      </c>
      <c r="B13" s="10">
        <v>10</v>
      </c>
      <c r="C13" s="14" t="s">
        <v>1107</v>
      </c>
      <c r="D13" s="10">
        <v>27</v>
      </c>
      <c r="E13" s="14"/>
      <c r="F13" s="10"/>
    </row>
    <row r="14" spans="1:6" ht="12.75">
      <c r="A14" s="14" t="s">
        <v>1106</v>
      </c>
      <c r="B14" s="10">
        <v>11</v>
      </c>
      <c r="E14" s="17"/>
      <c r="F14" s="10"/>
    </row>
    <row r="15" spans="1:6" ht="12.75">
      <c r="A15" s="14" t="s">
        <v>64</v>
      </c>
      <c r="B15" s="10">
        <v>12</v>
      </c>
      <c r="C15" s="14" t="s">
        <v>65</v>
      </c>
      <c r="D15" s="10">
        <v>28</v>
      </c>
      <c r="E15" s="17"/>
      <c r="F15" s="10"/>
    </row>
    <row r="16" spans="1:6" ht="12.75">
      <c r="A16" s="14" t="s">
        <v>1108</v>
      </c>
      <c r="B16" s="10">
        <v>13</v>
      </c>
      <c r="C16" s="14" t="s">
        <v>166</v>
      </c>
      <c r="D16" s="10">
        <v>28</v>
      </c>
      <c r="E16" s="14"/>
      <c r="F16" s="15"/>
    </row>
    <row r="17" spans="2:6" ht="12.75">
      <c r="B17" s="15">
        <v>14</v>
      </c>
      <c r="C17" s="14" t="s">
        <v>1069</v>
      </c>
      <c r="D17" s="10">
        <v>28</v>
      </c>
      <c r="E17" s="14"/>
      <c r="F17" s="10"/>
    </row>
    <row r="18" spans="1:6" ht="12.75">
      <c r="A18" s="196"/>
      <c r="B18" s="196"/>
      <c r="C18" s="17" t="s">
        <v>1109</v>
      </c>
      <c r="D18" s="10">
        <v>29</v>
      </c>
      <c r="E18" s="14"/>
      <c r="F18" s="10"/>
    </row>
    <row r="19" spans="1:6" ht="12.75">
      <c r="A19" s="14" t="s">
        <v>158</v>
      </c>
      <c r="B19" s="10">
        <v>16</v>
      </c>
      <c r="C19" s="14" t="s">
        <v>168</v>
      </c>
      <c r="D19" s="15">
        <v>29</v>
      </c>
      <c r="E19" s="14"/>
      <c r="F19" s="10"/>
    </row>
    <row r="20" spans="1:6" ht="12.75">
      <c r="A20" s="14" t="s">
        <v>577</v>
      </c>
      <c r="B20" s="10">
        <v>18</v>
      </c>
      <c r="C20" s="14" t="s">
        <v>270</v>
      </c>
      <c r="D20" s="10">
        <v>30</v>
      </c>
      <c r="E20" s="14"/>
      <c r="F20" s="10"/>
    </row>
    <row r="21" spans="1:6" ht="12.75">
      <c r="A21" s="14" t="s">
        <v>588</v>
      </c>
      <c r="B21" s="10">
        <v>18</v>
      </c>
      <c r="C21" s="14" t="s">
        <v>1041</v>
      </c>
      <c r="D21" s="10">
        <v>31</v>
      </c>
      <c r="E21" s="14"/>
      <c r="F21" s="10"/>
    </row>
    <row r="22" spans="1:6" ht="12.75">
      <c r="A22" s="14" t="s">
        <v>570</v>
      </c>
      <c r="B22" s="10">
        <v>18</v>
      </c>
      <c r="C22" s="14" t="s">
        <v>1111</v>
      </c>
      <c r="D22" s="10">
        <v>31</v>
      </c>
      <c r="E22" s="14"/>
      <c r="F22" s="10"/>
    </row>
    <row r="23" spans="1:6" ht="12.75">
      <c r="A23" s="14" t="s">
        <v>351</v>
      </c>
      <c r="B23" s="15">
        <v>19</v>
      </c>
      <c r="C23" s="14" t="s">
        <v>200</v>
      </c>
      <c r="D23" s="10">
        <v>31</v>
      </c>
      <c r="E23" s="17"/>
      <c r="F23" s="10"/>
    </row>
    <row r="24" spans="1:6" ht="12.75">
      <c r="A24" s="14" t="s">
        <v>689</v>
      </c>
      <c r="B24" s="15">
        <v>19</v>
      </c>
      <c r="C24" s="14" t="s">
        <v>188</v>
      </c>
      <c r="D24" s="10">
        <v>32</v>
      </c>
      <c r="E24" s="14"/>
      <c r="F24" s="10"/>
    </row>
    <row r="25" spans="1:6" ht="12.75">
      <c r="A25" s="17" t="s">
        <v>1024</v>
      </c>
      <c r="B25" s="10">
        <v>19</v>
      </c>
      <c r="C25" s="14" t="s">
        <v>278</v>
      </c>
      <c r="D25" s="10">
        <v>33</v>
      </c>
      <c r="E25" s="14"/>
      <c r="F25" s="10"/>
    </row>
    <row r="26" spans="1:6" ht="12.75">
      <c r="A26" s="14" t="s">
        <v>137</v>
      </c>
      <c r="B26" s="10">
        <v>19</v>
      </c>
      <c r="C26" s="17" t="s">
        <v>817</v>
      </c>
      <c r="D26" s="10">
        <v>33</v>
      </c>
      <c r="E26" s="14"/>
      <c r="F26" s="10"/>
    </row>
    <row r="27" spans="1:6" ht="12.75">
      <c r="A27" s="14" t="s">
        <v>355</v>
      </c>
      <c r="B27" s="10">
        <v>20</v>
      </c>
      <c r="C27" s="14" t="s">
        <v>1112</v>
      </c>
      <c r="D27" s="10">
        <v>33</v>
      </c>
      <c r="E27" s="14"/>
      <c r="F27" s="10"/>
    </row>
    <row r="28" spans="1:6" ht="12.75">
      <c r="A28" s="14" t="s">
        <v>370</v>
      </c>
      <c r="B28" s="10">
        <v>21</v>
      </c>
      <c r="C28" s="14" t="s">
        <v>649</v>
      </c>
      <c r="D28" s="10">
        <v>34</v>
      </c>
      <c r="E28" s="17"/>
      <c r="F28" s="10"/>
    </row>
    <row r="29" spans="1:6" ht="12.75">
      <c r="A29" s="14" t="s">
        <v>445</v>
      </c>
      <c r="B29" s="10">
        <v>22</v>
      </c>
      <c r="C29" s="14" t="s">
        <v>112</v>
      </c>
      <c r="D29" s="10">
        <v>34</v>
      </c>
      <c r="E29" s="14"/>
      <c r="F29" s="15"/>
    </row>
    <row r="30" spans="1:6" ht="12.75">
      <c r="A30" s="14" t="s">
        <v>1110</v>
      </c>
      <c r="B30" s="10">
        <v>22</v>
      </c>
      <c r="C30" s="14" t="s">
        <v>1114</v>
      </c>
      <c r="D30" s="10">
        <v>35</v>
      </c>
      <c r="E30" s="14"/>
      <c r="F30" s="10"/>
    </row>
    <row r="31" spans="1:6" ht="12.75">
      <c r="A31" s="14" t="s">
        <v>471</v>
      </c>
      <c r="B31" s="10">
        <v>22</v>
      </c>
      <c r="C31" s="14" t="s">
        <v>403</v>
      </c>
      <c r="D31" s="10">
        <v>35</v>
      </c>
      <c r="E31" s="14"/>
      <c r="F31" s="10"/>
    </row>
    <row r="32" spans="1:6" ht="12.75">
      <c r="A32" s="14" t="s">
        <v>515</v>
      </c>
      <c r="B32" s="10">
        <v>23</v>
      </c>
      <c r="C32" s="14" t="s">
        <v>107</v>
      </c>
      <c r="D32" s="10">
        <v>36</v>
      </c>
      <c r="E32" s="14"/>
      <c r="F32" s="10"/>
    </row>
    <row r="33" spans="1:6" ht="12.75">
      <c r="A33" s="17" t="s">
        <v>544</v>
      </c>
      <c r="B33" s="10">
        <v>24</v>
      </c>
      <c r="C33" s="14" t="s">
        <v>619</v>
      </c>
      <c r="D33" s="10">
        <v>36</v>
      </c>
      <c r="E33" s="14"/>
      <c r="F33" s="10"/>
    </row>
    <row r="34" spans="1:6" ht="12.75">
      <c r="A34" s="14" t="s">
        <v>546</v>
      </c>
      <c r="B34" s="10">
        <v>24</v>
      </c>
      <c r="C34" s="14" t="s">
        <v>136</v>
      </c>
      <c r="D34" s="10">
        <v>37</v>
      </c>
      <c r="E34" s="17"/>
      <c r="F34" s="10"/>
    </row>
    <row r="35" spans="1:6" ht="12.75">
      <c r="A35" s="14" t="s">
        <v>887</v>
      </c>
      <c r="B35" s="10">
        <v>24</v>
      </c>
      <c r="C35" s="14" t="s">
        <v>666</v>
      </c>
      <c r="D35" s="15">
        <v>37</v>
      </c>
      <c r="E35" s="14"/>
      <c r="F35" s="10"/>
    </row>
    <row r="36" spans="1:6" ht="12.75">
      <c r="A36" s="14" t="s">
        <v>890</v>
      </c>
      <c r="B36" s="10">
        <v>24</v>
      </c>
      <c r="D36" s="15"/>
      <c r="E36" s="14"/>
      <c r="F36" s="10"/>
    </row>
    <row r="37" spans="5:6" ht="12.75">
      <c r="E37" s="14"/>
      <c r="F37" s="10"/>
    </row>
    <row r="38" spans="3:6" ht="12.75">
      <c r="C38" s="14"/>
      <c r="D38" s="15"/>
      <c r="E38" s="14"/>
      <c r="F38" s="10"/>
    </row>
  </sheetData>
  <sheetProtection/>
  <mergeCells count="3">
    <mergeCell ref="A18:B18"/>
    <mergeCell ref="A1:F1"/>
    <mergeCell ref="A3:B3"/>
  </mergeCells>
  <printOptions gridLines="1"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76"/>
  <sheetViews>
    <sheetView zoomScalePageLayoutView="0" workbookViewId="0" topLeftCell="A1">
      <pane xSplit="4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4" sqref="M14"/>
    </sheetView>
  </sheetViews>
  <sheetFormatPr defaultColWidth="9.140625" defaultRowHeight="12.75"/>
  <cols>
    <col min="1" max="1" width="12.57421875" style="4" bestFit="1" customWidth="1"/>
    <col min="2" max="2" width="4.7109375" style="171" customWidth="1"/>
    <col min="3" max="3" width="13.421875" style="173" customWidth="1"/>
    <col min="4" max="4" width="32.28125" style="171" bestFit="1" customWidth="1"/>
    <col min="5" max="6" width="9.57421875" style="5" bestFit="1" customWidth="1"/>
    <col min="7" max="7" width="4.421875" style="4" bestFit="1" customWidth="1"/>
    <col min="8" max="8" width="11.28125" style="191" customWidth="1"/>
    <col min="9" max="9" width="11.140625" style="18" hidden="1" customWidth="1"/>
    <col min="10" max="10" width="11.8515625" style="18" customWidth="1"/>
    <col min="11" max="11" width="11.140625" style="18" hidden="1" customWidth="1"/>
    <col min="12" max="12" width="11.140625" style="19" hidden="1" customWidth="1"/>
    <col min="13" max="13" width="11.8515625" style="19" bestFit="1" customWidth="1"/>
    <col min="14" max="14" width="11.140625" style="19" hidden="1" customWidth="1"/>
    <col min="15" max="15" width="21.421875" style="4" bestFit="1" customWidth="1"/>
    <col min="16" max="16384" width="9.140625" style="6" customWidth="1"/>
  </cols>
  <sheetData>
    <row r="1" spans="1:15" ht="23.25">
      <c r="A1" s="259" t="s">
        <v>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7" customFormat="1" ht="75.75">
      <c r="A2" s="1" t="str">
        <f>A4</f>
        <v>Donor</v>
      </c>
      <c r="B2" s="1" t="str">
        <f>B4</f>
        <v>Type of Aid</v>
      </c>
      <c r="C2" s="1" t="str">
        <f>C4</f>
        <v>Project            No.</v>
      </c>
      <c r="D2" s="1" t="str">
        <f>D4</f>
        <v>Name of Project / Programme</v>
      </c>
      <c r="E2" s="3" t="s">
        <v>43</v>
      </c>
      <c r="F2" s="2" t="s">
        <v>44</v>
      </c>
      <c r="G2" s="11" t="s">
        <v>7</v>
      </c>
      <c r="H2" s="117" t="s">
        <v>8</v>
      </c>
      <c r="I2" s="2" t="s">
        <v>45</v>
      </c>
      <c r="J2" s="2" t="s">
        <v>46</v>
      </c>
      <c r="K2" s="2" t="s">
        <v>47</v>
      </c>
      <c r="L2" s="2" t="s">
        <v>48</v>
      </c>
      <c r="M2" s="2" t="s">
        <v>49</v>
      </c>
      <c r="N2" s="2" t="s">
        <v>47</v>
      </c>
      <c r="O2" s="2" t="str">
        <f>O4</f>
        <v>Executing Agency</v>
      </c>
    </row>
    <row r="3" spans="1:15" s="7" customFormat="1" ht="12.75" hidden="1">
      <c r="A3" s="1"/>
      <c r="B3" s="172"/>
      <c r="C3" s="172"/>
      <c r="D3" s="118"/>
      <c r="E3" s="3"/>
      <c r="F3" s="2"/>
      <c r="G3" s="11"/>
      <c r="H3" s="117"/>
      <c r="I3" s="2"/>
      <c r="J3" s="2"/>
      <c r="K3" s="2"/>
      <c r="L3" s="2"/>
      <c r="M3" s="2"/>
      <c r="N3" s="2"/>
      <c r="O3" s="2"/>
    </row>
    <row r="4" spans="1:15" s="7" customFormat="1" ht="39" hidden="1">
      <c r="A4" s="1" t="s">
        <v>1035</v>
      </c>
      <c r="B4" s="172" t="s">
        <v>1036</v>
      </c>
      <c r="C4" s="172" t="s">
        <v>1037</v>
      </c>
      <c r="D4" s="118" t="s">
        <v>1038</v>
      </c>
      <c r="E4" s="3" t="s">
        <v>1119</v>
      </c>
      <c r="F4" s="2" t="s">
        <v>1120</v>
      </c>
      <c r="G4" s="11" t="s">
        <v>1115</v>
      </c>
      <c r="H4" s="117" t="s">
        <v>1116</v>
      </c>
      <c r="I4" s="2" t="s">
        <v>1117</v>
      </c>
      <c r="J4" s="2" t="s">
        <v>1118</v>
      </c>
      <c r="K4" s="2" t="s">
        <v>1117</v>
      </c>
      <c r="L4" s="2" t="s">
        <v>1117</v>
      </c>
      <c r="M4" s="2" t="s">
        <v>1118</v>
      </c>
      <c r="N4" s="2" t="s">
        <v>1117</v>
      </c>
      <c r="O4" s="2" t="s">
        <v>1059</v>
      </c>
    </row>
    <row r="5" spans="1:15" ht="13.5">
      <c r="A5" s="9" t="s">
        <v>689</v>
      </c>
      <c r="B5" s="136" t="s">
        <v>1060</v>
      </c>
      <c r="C5" s="136">
        <v>11712</v>
      </c>
      <c r="D5" s="136" t="s">
        <v>697</v>
      </c>
      <c r="E5" s="137" t="s">
        <v>698</v>
      </c>
      <c r="F5" s="137" t="s">
        <v>674</v>
      </c>
      <c r="G5" s="135" t="s">
        <v>132</v>
      </c>
      <c r="H5" s="187">
        <v>10000000</v>
      </c>
      <c r="I5" s="138">
        <v>304429163.836</v>
      </c>
      <c r="J5" s="138" t="s">
        <v>97</v>
      </c>
      <c r="K5" s="138">
        <v>327275202.684</v>
      </c>
      <c r="L5" s="138">
        <v>5056962.854</v>
      </c>
      <c r="M5" s="138" t="s">
        <v>97</v>
      </c>
      <c r="N5" s="138">
        <v>5409507.482</v>
      </c>
      <c r="O5" s="9" t="s">
        <v>699</v>
      </c>
    </row>
    <row r="6" spans="1:15" ht="13.5">
      <c r="A6" s="9" t="s">
        <v>689</v>
      </c>
      <c r="B6" s="136" t="s">
        <v>1060</v>
      </c>
      <c r="C6" s="136">
        <v>11717</v>
      </c>
      <c r="D6" s="136" t="s">
        <v>702</v>
      </c>
      <c r="E6" s="137" t="s">
        <v>703</v>
      </c>
      <c r="F6" s="137" t="s">
        <v>704</v>
      </c>
      <c r="G6" s="135" t="s">
        <v>132</v>
      </c>
      <c r="H6" s="187">
        <v>20000000</v>
      </c>
      <c r="I6" s="138">
        <v>19479317.546</v>
      </c>
      <c r="J6" s="138" t="s">
        <v>97</v>
      </c>
      <c r="K6" s="138">
        <v>20941152.673</v>
      </c>
      <c r="L6" s="138">
        <v>323576.703</v>
      </c>
      <c r="M6" s="138" t="s">
        <v>97</v>
      </c>
      <c r="N6" s="138">
        <v>346134.755</v>
      </c>
      <c r="O6" s="9" t="s">
        <v>699</v>
      </c>
    </row>
    <row r="7" spans="1:15" ht="13.5">
      <c r="A7" s="9" t="s">
        <v>689</v>
      </c>
      <c r="B7" s="136" t="s">
        <v>1060</v>
      </c>
      <c r="C7" s="136" t="s">
        <v>711</v>
      </c>
      <c r="D7" s="136" t="s">
        <v>712</v>
      </c>
      <c r="E7" s="137" t="s">
        <v>713</v>
      </c>
      <c r="F7" s="137" t="s">
        <v>714</v>
      </c>
      <c r="G7" s="135" t="s">
        <v>132</v>
      </c>
      <c r="H7" s="187">
        <v>20000000</v>
      </c>
      <c r="I7" s="138">
        <v>1512886199.197</v>
      </c>
      <c r="J7" s="138" t="s">
        <v>97</v>
      </c>
      <c r="K7" s="138">
        <v>1626421500.624</v>
      </c>
      <c r="L7" s="138">
        <v>25130999.987</v>
      </c>
      <c r="M7" s="138" t="s">
        <v>97</v>
      </c>
      <c r="N7" s="138">
        <v>26883000.01</v>
      </c>
      <c r="O7" s="9" t="s">
        <v>699</v>
      </c>
    </row>
    <row r="8" spans="1:15" ht="13.5">
      <c r="A8" s="9" t="s">
        <v>689</v>
      </c>
      <c r="B8" s="136" t="s">
        <v>1060</v>
      </c>
      <c r="C8" s="136" t="s">
        <v>708</v>
      </c>
      <c r="D8" s="136" t="s">
        <v>709</v>
      </c>
      <c r="E8" s="137" t="s">
        <v>710</v>
      </c>
      <c r="F8" s="137" t="s">
        <v>380</v>
      </c>
      <c r="G8" s="135" t="s">
        <v>132</v>
      </c>
      <c r="H8" s="187">
        <v>20000000</v>
      </c>
      <c r="I8" s="138">
        <v>90024066.35</v>
      </c>
      <c r="J8" s="138" t="s">
        <v>97</v>
      </c>
      <c r="K8" s="138">
        <v>96779967.431</v>
      </c>
      <c r="L8" s="138">
        <v>1495416.385</v>
      </c>
      <c r="M8" s="138" t="s">
        <v>97</v>
      </c>
      <c r="N8" s="138">
        <v>1599668.883</v>
      </c>
      <c r="O8" s="9" t="s">
        <v>699</v>
      </c>
    </row>
    <row r="9" spans="1:15" ht="13.5">
      <c r="A9" s="9" t="s">
        <v>158</v>
      </c>
      <c r="B9" s="136" t="s">
        <v>1062</v>
      </c>
      <c r="C9" s="136" t="s">
        <v>288</v>
      </c>
      <c r="D9" s="136" t="s">
        <v>289</v>
      </c>
      <c r="E9" s="137" t="s">
        <v>287</v>
      </c>
      <c r="F9" s="137" t="s">
        <v>674</v>
      </c>
      <c r="G9" s="9" t="s">
        <v>157</v>
      </c>
      <c r="H9" s="188">
        <v>13580000</v>
      </c>
      <c r="I9" s="138">
        <v>600596520.882</v>
      </c>
      <c r="J9" s="138">
        <v>624802974.8</v>
      </c>
      <c r="K9" s="138" t="s">
        <v>97</v>
      </c>
      <c r="L9" s="138">
        <v>9976686.393</v>
      </c>
      <c r="M9" s="138">
        <v>10288209.7</v>
      </c>
      <c r="N9" s="138" t="s">
        <v>97</v>
      </c>
      <c r="O9" s="9" t="s">
        <v>254</v>
      </c>
    </row>
    <row r="10" spans="1:15" ht="13.5">
      <c r="A10" s="9" t="s">
        <v>158</v>
      </c>
      <c r="B10" s="136" t="s">
        <v>1062</v>
      </c>
      <c r="C10" s="136" t="s">
        <v>290</v>
      </c>
      <c r="D10" s="136" t="s">
        <v>291</v>
      </c>
      <c r="E10" s="137" t="s">
        <v>287</v>
      </c>
      <c r="F10" s="137" t="s">
        <v>204</v>
      </c>
      <c r="G10" s="9" t="s">
        <v>157</v>
      </c>
      <c r="H10" s="188">
        <v>2037000</v>
      </c>
      <c r="I10" s="138">
        <v>162727219.537</v>
      </c>
      <c r="J10" s="138">
        <v>183523.27</v>
      </c>
      <c r="K10" s="138">
        <v>168203406.251</v>
      </c>
      <c r="L10" s="138">
        <v>2703109.959</v>
      </c>
      <c r="M10" s="138">
        <v>3020.22</v>
      </c>
      <c r="N10" s="138">
        <v>2780221.591</v>
      </c>
      <c r="O10" s="9" t="s">
        <v>254</v>
      </c>
    </row>
    <row r="11" spans="1:15" ht="13.5">
      <c r="A11" s="9" t="s">
        <v>158</v>
      </c>
      <c r="B11" s="136" t="s">
        <v>1062</v>
      </c>
      <c r="C11" s="136" t="s">
        <v>293</v>
      </c>
      <c r="D11" s="136" t="s">
        <v>294</v>
      </c>
      <c r="E11" s="137" t="s">
        <v>295</v>
      </c>
      <c r="F11" s="137" t="s">
        <v>296</v>
      </c>
      <c r="G11" s="9" t="s">
        <v>157</v>
      </c>
      <c r="H11" s="188">
        <v>10864000</v>
      </c>
      <c r="I11" s="138">
        <v>924153302.375</v>
      </c>
      <c r="J11" s="138">
        <v>43306863.515</v>
      </c>
      <c r="K11" s="138">
        <v>912614717.691</v>
      </c>
      <c r="L11" s="138">
        <v>15351383.76</v>
      </c>
      <c r="M11" s="138">
        <v>715243.883</v>
      </c>
      <c r="N11" s="138">
        <v>15084540.788</v>
      </c>
      <c r="O11" s="9" t="s">
        <v>254</v>
      </c>
    </row>
    <row r="12" spans="1:15" ht="13.5">
      <c r="A12" s="9" t="s">
        <v>158</v>
      </c>
      <c r="B12" s="136" t="s">
        <v>1062</v>
      </c>
      <c r="C12" s="136" t="s">
        <v>1303</v>
      </c>
      <c r="D12" s="136" t="s">
        <v>1304</v>
      </c>
      <c r="E12" s="137" t="s">
        <v>1033</v>
      </c>
      <c r="F12" s="137" t="s">
        <v>251</v>
      </c>
      <c r="G12" s="9" t="s">
        <v>157</v>
      </c>
      <c r="H12" s="188">
        <v>45056000</v>
      </c>
      <c r="I12" s="138" t="s">
        <v>97</v>
      </c>
      <c r="J12" s="138">
        <v>1427168369.79</v>
      </c>
      <c r="K12" s="138">
        <v>2697645572.172</v>
      </c>
      <c r="L12" s="138" t="s">
        <v>97</v>
      </c>
      <c r="M12" s="138">
        <v>23488979.64</v>
      </c>
      <c r="N12" s="138">
        <v>44589183.011</v>
      </c>
      <c r="O12" s="9" t="s">
        <v>254</v>
      </c>
    </row>
    <row r="13" spans="1:15" ht="13.5">
      <c r="A13" s="9" t="s">
        <v>158</v>
      </c>
      <c r="B13" s="136" t="s">
        <v>1062</v>
      </c>
      <c r="C13" s="136" t="s">
        <v>318</v>
      </c>
      <c r="D13" s="136" t="s">
        <v>1305</v>
      </c>
      <c r="E13" s="137" t="s">
        <v>1033</v>
      </c>
      <c r="F13" s="137" t="s">
        <v>282</v>
      </c>
      <c r="G13" s="9" t="s">
        <v>157</v>
      </c>
      <c r="H13" s="188">
        <v>3466000</v>
      </c>
      <c r="I13" s="138" t="s">
        <v>97</v>
      </c>
      <c r="J13" s="138" t="s">
        <v>97</v>
      </c>
      <c r="K13" s="138">
        <v>317380840.229</v>
      </c>
      <c r="L13" s="138" t="s">
        <v>97</v>
      </c>
      <c r="M13" s="138" t="s">
        <v>97</v>
      </c>
      <c r="N13" s="138">
        <v>5245964.301</v>
      </c>
      <c r="O13" s="9" t="s">
        <v>254</v>
      </c>
    </row>
    <row r="14" spans="1:15" ht="13.5">
      <c r="A14" s="9" t="s">
        <v>158</v>
      </c>
      <c r="B14" s="136" t="s">
        <v>1062</v>
      </c>
      <c r="C14" s="136" t="s">
        <v>252</v>
      </c>
      <c r="D14" s="136" t="s">
        <v>253</v>
      </c>
      <c r="E14" s="137" t="s">
        <v>250</v>
      </c>
      <c r="F14" s="137" t="s">
        <v>251</v>
      </c>
      <c r="G14" s="9" t="s">
        <v>157</v>
      </c>
      <c r="H14" s="188">
        <v>701000</v>
      </c>
      <c r="I14" s="138">
        <v>62033028.015</v>
      </c>
      <c r="J14" s="138">
        <v>7632566</v>
      </c>
      <c r="K14" s="138">
        <v>56590120.964</v>
      </c>
      <c r="L14" s="138">
        <v>1030448.97</v>
      </c>
      <c r="M14" s="138">
        <v>125777.77</v>
      </c>
      <c r="N14" s="138">
        <v>935373.9</v>
      </c>
      <c r="O14" s="9" t="s">
        <v>292</v>
      </c>
    </row>
    <row r="15" spans="1:15" ht="13.5">
      <c r="A15" s="9" t="s">
        <v>158</v>
      </c>
      <c r="B15" s="136" t="s">
        <v>1062</v>
      </c>
      <c r="C15" s="136" t="s">
        <v>285</v>
      </c>
      <c r="D15" s="136" t="s">
        <v>286</v>
      </c>
      <c r="E15" s="137" t="s">
        <v>287</v>
      </c>
      <c r="F15" s="137" t="s">
        <v>674</v>
      </c>
      <c r="G15" s="9" t="s">
        <v>211</v>
      </c>
      <c r="H15" s="188">
        <v>12076350000</v>
      </c>
      <c r="I15" s="138">
        <v>2553282242.491</v>
      </c>
      <c r="J15" s="138">
        <v>2464969970</v>
      </c>
      <c r="K15" s="138" t="s">
        <v>97</v>
      </c>
      <c r="L15" s="138">
        <v>42413326.287</v>
      </c>
      <c r="M15" s="138">
        <v>40589000</v>
      </c>
      <c r="N15" s="138" t="s">
        <v>97</v>
      </c>
      <c r="O15" s="9" t="s">
        <v>292</v>
      </c>
    </row>
    <row r="16" spans="1:15" ht="13.5">
      <c r="A16" s="9" t="s">
        <v>158</v>
      </c>
      <c r="B16" s="136" t="s">
        <v>1062</v>
      </c>
      <c r="C16" s="136" t="s">
        <v>317</v>
      </c>
      <c r="D16" s="136" t="s">
        <v>1302</v>
      </c>
      <c r="E16" s="137" t="s">
        <v>1033</v>
      </c>
      <c r="F16" s="137" t="s">
        <v>251</v>
      </c>
      <c r="G16" s="9" t="s">
        <v>98</v>
      </c>
      <c r="H16" s="188">
        <v>130000000</v>
      </c>
      <c r="I16" s="138" t="s">
        <v>97</v>
      </c>
      <c r="J16" s="138">
        <v>6706700000</v>
      </c>
      <c r="K16" s="138">
        <v>1210000000</v>
      </c>
      <c r="L16" s="138" t="s">
        <v>97</v>
      </c>
      <c r="M16" s="138">
        <v>110000000</v>
      </c>
      <c r="N16" s="138">
        <v>20000000</v>
      </c>
      <c r="O16" s="9" t="s">
        <v>292</v>
      </c>
    </row>
    <row r="17" spans="1:15" ht="13.5">
      <c r="A17" s="9" t="s">
        <v>137</v>
      </c>
      <c r="B17" s="136" t="s">
        <v>1060</v>
      </c>
      <c r="C17" s="136">
        <v>10202</v>
      </c>
      <c r="D17" s="136" t="s">
        <v>639</v>
      </c>
      <c r="E17" s="137" t="s">
        <v>640</v>
      </c>
      <c r="F17" s="137" t="s">
        <v>196</v>
      </c>
      <c r="G17" s="135" t="s">
        <v>132</v>
      </c>
      <c r="H17" s="187">
        <v>15850048</v>
      </c>
      <c r="I17" s="138">
        <v>1414851.173</v>
      </c>
      <c r="J17" s="138" t="s">
        <v>97</v>
      </c>
      <c r="K17" s="138">
        <v>1521029.387</v>
      </c>
      <c r="L17" s="138">
        <v>23502.511</v>
      </c>
      <c r="M17" s="138" t="s">
        <v>97</v>
      </c>
      <c r="N17" s="138">
        <v>25140.982</v>
      </c>
      <c r="O17" s="9" t="s">
        <v>292</v>
      </c>
    </row>
    <row r="18" spans="1:15" ht="13.5">
      <c r="A18" s="9" t="s">
        <v>370</v>
      </c>
      <c r="B18" s="136" t="s">
        <v>1062</v>
      </c>
      <c r="C18" s="136" t="s">
        <v>1014</v>
      </c>
      <c r="D18" s="136" t="s">
        <v>1015</v>
      </c>
      <c r="E18" s="137" t="s">
        <v>1219</v>
      </c>
      <c r="F18" s="137" t="s">
        <v>1220</v>
      </c>
      <c r="G18" s="9" t="s">
        <v>157</v>
      </c>
      <c r="H18" s="188">
        <v>15100000</v>
      </c>
      <c r="I18" s="138" t="s">
        <v>97</v>
      </c>
      <c r="J18" s="138">
        <v>119535339.952</v>
      </c>
      <c r="K18" s="138">
        <v>1259731848.827</v>
      </c>
      <c r="L18" s="138" t="s">
        <v>97</v>
      </c>
      <c r="M18" s="138">
        <v>1970859.496</v>
      </c>
      <c r="N18" s="138">
        <v>20822014.03</v>
      </c>
      <c r="O18" s="9" t="s">
        <v>292</v>
      </c>
    </row>
    <row r="19" spans="1:15" ht="13.5">
      <c r="A19" s="9" t="s">
        <v>515</v>
      </c>
      <c r="B19" s="136" t="s">
        <v>1062</v>
      </c>
      <c r="C19" s="136" t="s">
        <v>521</v>
      </c>
      <c r="D19" s="136" t="s">
        <v>522</v>
      </c>
      <c r="E19" s="137" t="s">
        <v>523</v>
      </c>
      <c r="F19" s="137" t="s">
        <v>524</v>
      </c>
      <c r="G19" s="9" t="s">
        <v>211</v>
      </c>
      <c r="H19" s="188">
        <v>3829074991</v>
      </c>
      <c r="I19" s="138">
        <v>1674663774.379</v>
      </c>
      <c r="J19" s="138">
        <v>75869283.287</v>
      </c>
      <c r="K19" s="138">
        <v>1524112405.96</v>
      </c>
      <c r="L19" s="138">
        <v>27818335.123</v>
      </c>
      <c r="M19" s="138">
        <v>1250720.615</v>
      </c>
      <c r="N19" s="138">
        <v>25191940.594</v>
      </c>
      <c r="O19" s="9" t="s">
        <v>292</v>
      </c>
    </row>
    <row r="20" spans="1:15" ht="13.5">
      <c r="A20" s="9" t="s">
        <v>564</v>
      </c>
      <c r="B20" s="136" t="s">
        <v>1062</v>
      </c>
      <c r="C20" s="136">
        <v>12620010005</v>
      </c>
      <c r="D20" s="136" t="s">
        <v>566</v>
      </c>
      <c r="E20" s="137" t="s">
        <v>563</v>
      </c>
      <c r="F20" s="137" t="s">
        <v>116</v>
      </c>
      <c r="G20" s="9" t="s">
        <v>561</v>
      </c>
      <c r="H20" s="188">
        <v>73460000</v>
      </c>
      <c r="I20" s="138">
        <v>1204032780.637</v>
      </c>
      <c r="J20" s="138" t="s">
        <v>97</v>
      </c>
      <c r="K20" s="138">
        <v>1210049416.666</v>
      </c>
      <c r="L20" s="138">
        <v>20000544.529</v>
      </c>
      <c r="M20" s="138" t="s">
        <v>97</v>
      </c>
      <c r="N20" s="138">
        <v>20000816.804</v>
      </c>
      <c r="O20" s="9" t="s">
        <v>292</v>
      </c>
    </row>
    <row r="21" spans="1:15" ht="13.5">
      <c r="A21" s="9" t="s">
        <v>763</v>
      </c>
      <c r="B21" s="136" t="s">
        <v>1060</v>
      </c>
      <c r="C21" s="136">
        <v>11106</v>
      </c>
      <c r="D21" s="136" t="s">
        <v>786</v>
      </c>
      <c r="E21" s="137" t="s">
        <v>787</v>
      </c>
      <c r="F21" s="137" t="s">
        <v>116</v>
      </c>
      <c r="G21" s="135" t="s">
        <v>98</v>
      </c>
      <c r="H21" s="187">
        <v>7322800</v>
      </c>
      <c r="I21" s="138">
        <v>139509477.436</v>
      </c>
      <c r="J21" s="138" t="s">
        <v>97</v>
      </c>
      <c r="K21" s="138">
        <v>140204707.39</v>
      </c>
      <c r="L21" s="138">
        <v>2317433.18</v>
      </c>
      <c r="M21" s="138" t="s">
        <v>97</v>
      </c>
      <c r="N21" s="138">
        <v>2317433.18</v>
      </c>
      <c r="O21" s="9" t="s">
        <v>292</v>
      </c>
    </row>
    <row r="22" spans="1:15" ht="13.5">
      <c r="A22" s="9" t="s">
        <v>763</v>
      </c>
      <c r="B22" s="136" t="s">
        <v>1060</v>
      </c>
      <c r="C22" s="136">
        <v>11123</v>
      </c>
      <c r="D22" s="136" t="s">
        <v>802</v>
      </c>
      <c r="E22" s="137" t="s">
        <v>803</v>
      </c>
      <c r="F22" s="137" t="s">
        <v>387</v>
      </c>
      <c r="G22" s="135" t="s">
        <v>98</v>
      </c>
      <c r="H22" s="187">
        <v>2710726</v>
      </c>
      <c r="I22" s="138">
        <v>13267357.6</v>
      </c>
      <c r="J22" s="138" t="s">
        <v>97</v>
      </c>
      <c r="K22" s="138">
        <v>13333474</v>
      </c>
      <c r="L22" s="138">
        <v>220388</v>
      </c>
      <c r="M22" s="138" t="s">
        <v>97</v>
      </c>
      <c r="N22" s="138">
        <v>220388</v>
      </c>
      <c r="O22" s="9" t="s">
        <v>292</v>
      </c>
    </row>
    <row r="23" spans="1:15" ht="13.5">
      <c r="A23" s="9" t="s">
        <v>763</v>
      </c>
      <c r="B23" s="136" t="s">
        <v>1060</v>
      </c>
      <c r="C23" s="136" t="s">
        <v>838</v>
      </c>
      <c r="D23" s="136" t="s">
        <v>839</v>
      </c>
      <c r="E23" s="137" t="s">
        <v>840</v>
      </c>
      <c r="F23" s="137" t="s">
        <v>204</v>
      </c>
      <c r="G23" s="135" t="s">
        <v>98</v>
      </c>
      <c r="H23" s="187">
        <v>1192000</v>
      </c>
      <c r="I23" s="138">
        <v>56639410.8</v>
      </c>
      <c r="J23" s="138" t="s">
        <v>97</v>
      </c>
      <c r="K23" s="138">
        <v>56921667</v>
      </c>
      <c r="L23" s="138">
        <v>940854</v>
      </c>
      <c r="M23" s="138" t="s">
        <v>97</v>
      </c>
      <c r="N23" s="138">
        <v>940854</v>
      </c>
      <c r="O23" s="9" t="s">
        <v>292</v>
      </c>
    </row>
    <row r="24" spans="1:15" ht="13.5">
      <c r="A24" s="9" t="s">
        <v>763</v>
      </c>
      <c r="B24" s="136" t="s">
        <v>1060</v>
      </c>
      <c r="C24" s="136" t="s">
        <v>841</v>
      </c>
      <c r="D24" s="136" t="s">
        <v>842</v>
      </c>
      <c r="E24" s="137" t="s">
        <v>843</v>
      </c>
      <c r="F24" s="137" t="s">
        <v>380</v>
      </c>
      <c r="G24" s="135" t="s">
        <v>98</v>
      </c>
      <c r="H24" s="187">
        <v>3744483</v>
      </c>
      <c r="I24" s="138">
        <v>223000906.8</v>
      </c>
      <c r="J24" s="138" t="s">
        <v>97</v>
      </c>
      <c r="K24" s="138">
        <v>224112207</v>
      </c>
      <c r="L24" s="138">
        <v>3704334</v>
      </c>
      <c r="M24" s="138" t="s">
        <v>97</v>
      </c>
      <c r="N24" s="138">
        <v>3704334</v>
      </c>
      <c r="O24" s="9" t="s">
        <v>292</v>
      </c>
    </row>
    <row r="25" spans="1:15" ht="13.5">
      <c r="A25" s="9" t="s">
        <v>900</v>
      </c>
      <c r="B25" s="136" t="s">
        <v>1060</v>
      </c>
      <c r="C25" s="136" t="s">
        <v>901</v>
      </c>
      <c r="D25" s="136" t="s">
        <v>1061</v>
      </c>
      <c r="E25" s="137" t="s">
        <v>902</v>
      </c>
      <c r="F25" s="137" t="s">
        <v>903</v>
      </c>
      <c r="G25" s="135" t="s">
        <v>98</v>
      </c>
      <c r="H25" s="187">
        <v>6100000</v>
      </c>
      <c r="I25" s="138">
        <v>367220000</v>
      </c>
      <c r="J25" s="138" t="s">
        <v>97</v>
      </c>
      <c r="K25" s="138">
        <v>369050000</v>
      </c>
      <c r="L25" s="138">
        <v>6100000</v>
      </c>
      <c r="M25" s="138" t="s">
        <v>97</v>
      </c>
      <c r="N25" s="138">
        <v>6100000</v>
      </c>
      <c r="O25" s="9" t="s">
        <v>904</v>
      </c>
    </row>
    <row r="26" spans="1:15" ht="13.5">
      <c r="A26" s="9" t="s">
        <v>900</v>
      </c>
      <c r="B26" s="136" t="s">
        <v>1060</v>
      </c>
      <c r="C26" s="136" t="s">
        <v>905</v>
      </c>
      <c r="D26" s="136" t="s">
        <v>906</v>
      </c>
      <c r="E26" s="137" t="s">
        <v>902</v>
      </c>
      <c r="F26" s="137" t="s">
        <v>903</v>
      </c>
      <c r="G26" s="135" t="s">
        <v>98</v>
      </c>
      <c r="H26" s="187">
        <v>38800000</v>
      </c>
      <c r="I26" s="138">
        <v>2335760000</v>
      </c>
      <c r="J26" s="138" t="s">
        <v>97</v>
      </c>
      <c r="K26" s="138">
        <v>2347400000</v>
      </c>
      <c r="L26" s="138">
        <v>38800000</v>
      </c>
      <c r="M26" s="138" t="s">
        <v>97</v>
      </c>
      <c r="N26" s="138">
        <v>38800000</v>
      </c>
      <c r="O26" s="9" t="s">
        <v>904</v>
      </c>
    </row>
    <row r="27" spans="1:15" ht="13.5">
      <c r="A27" s="9" t="s">
        <v>588</v>
      </c>
      <c r="B27" s="136" t="s">
        <v>1060</v>
      </c>
      <c r="C27" s="136">
        <v>10014</v>
      </c>
      <c r="D27" s="136" t="s">
        <v>589</v>
      </c>
      <c r="E27" s="137" t="s">
        <v>590</v>
      </c>
      <c r="F27" s="137" t="s">
        <v>146</v>
      </c>
      <c r="G27" s="135" t="s">
        <v>573</v>
      </c>
      <c r="H27" s="187">
        <v>2000000</v>
      </c>
      <c r="I27" s="138">
        <v>67556823.33</v>
      </c>
      <c r="J27" s="138">
        <v>19591952.884</v>
      </c>
      <c r="K27" s="138">
        <v>51415237.01</v>
      </c>
      <c r="L27" s="138">
        <v>1122206.368</v>
      </c>
      <c r="M27" s="138">
        <v>323480.31</v>
      </c>
      <c r="N27" s="138">
        <v>849838.628</v>
      </c>
      <c r="O27" s="9" t="s">
        <v>591</v>
      </c>
    </row>
    <row r="28" spans="1:15" ht="13.5">
      <c r="A28" s="9" t="s">
        <v>588</v>
      </c>
      <c r="B28" s="136" t="s">
        <v>1060</v>
      </c>
      <c r="C28" s="136" t="s">
        <v>600</v>
      </c>
      <c r="D28" s="136" t="s">
        <v>601</v>
      </c>
      <c r="E28" s="137" t="s">
        <v>602</v>
      </c>
      <c r="F28" s="137" t="s">
        <v>146</v>
      </c>
      <c r="G28" s="135" t="s">
        <v>573</v>
      </c>
      <c r="H28" s="187">
        <v>13200000</v>
      </c>
      <c r="I28" s="138">
        <v>455419039.864</v>
      </c>
      <c r="J28" s="138">
        <v>44002274.675</v>
      </c>
      <c r="K28" s="138">
        <v>435304880.569</v>
      </c>
      <c r="L28" s="138">
        <v>7565100.33</v>
      </c>
      <c r="M28" s="138">
        <v>725754.001</v>
      </c>
      <c r="N28" s="138">
        <v>7195121.993</v>
      </c>
      <c r="O28" s="9" t="s">
        <v>591</v>
      </c>
    </row>
    <row r="29" spans="1:15" ht="13.5">
      <c r="A29" s="9" t="s">
        <v>355</v>
      </c>
      <c r="B29" s="136" t="s">
        <v>1060</v>
      </c>
      <c r="C29" s="136" t="s">
        <v>739</v>
      </c>
      <c r="D29" s="136" t="s">
        <v>740</v>
      </c>
      <c r="E29" s="137" t="s">
        <v>741</v>
      </c>
      <c r="F29" s="137" t="s">
        <v>196</v>
      </c>
      <c r="G29" s="135" t="s">
        <v>98</v>
      </c>
      <c r="H29" s="187">
        <v>454000</v>
      </c>
      <c r="I29" s="138">
        <v>26719228.2</v>
      </c>
      <c r="J29" s="138">
        <v>606253.88</v>
      </c>
      <c r="K29" s="138">
        <v>26247925</v>
      </c>
      <c r="L29" s="138">
        <v>443841</v>
      </c>
      <c r="M29" s="138">
        <v>9991</v>
      </c>
      <c r="N29" s="138">
        <v>433850</v>
      </c>
      <c r="O29" s="9" t="s">
        <v>591</v>
      </c>
    </row>
    <row r="30" spans="1:15" ht="13.5">
      <c r="A30" s="9" t="s">
        <v>1024</v>
      </c>
      <c r="B30" s="136" t="s">
        <v>1062</v>
      </c>
      <c r="C30" s="136" t="s">
        <v>1054</v>
      </c>
      <c r="D30" s="136" t="s">
        <v>1055</v>
      </c>
      <c r="E30" s="137" t="s">
        <v>1210</v>
      </c>
      <c r="F30" s="137" t="s">
        <v>146</v>
      </c>
      <c r="G30" s="9" t="s">
        <v>132</v>
      </c>
      <c r="H30" s="188">
        <v>19764039.63</v>
      </c>
      <c r="I30" s="138">
        <v>310478609.504</v>
      </c>
      <c r="J30" s="138">
        <v>260429086.624</v>
      </c>
      <c r="K30" s="138">
        <v>68602296.254</v>
      </c>
      <c r="L30" s="138">
        <v>5157451.986</v>
      </c>
      <c r="M30" s="138">
        <v>4285204.056</v>
      </c>
      <c r="N30" s="138">
        <v>1133922.252</v>
      </c>
      <c r="O30" s="9" t="s">
        <v>1066</v>
      </c>
    </row>
    <row r="31" spans="1:15" ht="13.5">
      <c r="A31" s="9" t="s">
        <v>689</v>
      </c>
      <c r="B31" s="136" t="s">
        <v>1060</v>
      </c>
      <c r="C31" s="136" t="s">
        <v>715</v>
      </c>
      <c r="D31" s="136" t="s">
        <v>716</v>
      </c>
      <c r="E31" s="137" t="s">
        <v>717</v>
      </c>
      <c r="F31" s="137" t="s">
        <v>196</v>
      </c>
      <c r="G31" s="135" t="s">
        <v>132</v>
      </c>
      <c r="H31" s="187">
        <v>5000000</v>
      </c>
      <c r="I31" s="138">
        <v>143611932.768</v>
      </c>
      <c r="J31" s="138" t="s">
        <v>97</v>
      </c>
      <c r="K31" s="138">
        <v>154389362.084</v>
      </c>
      <c r="L31" s="138">
        <v>2385580.279</v>
      </c>
      <c r="M31" s="138" t="s">
        <v>97</v>
      </c>
      <c r="N31" s="138">
        <v>2551890.282</v>
      </c>
      <c r="O31" s="9" t="s">
        <v>388</v>
      </c>
    </row>
    <row r="32" spans="1:15" ht="13.5">
      <c r="A32" s="9" t="s">
        <v>370</v>
      </c>
      <c r="B32" s="136" t="s">
        <v>1062</v>
      </c>
      <c r="C32" s="136" t="s">
        <v>384</v>
      </c>
      <c r="D32" s="136" t="s">
        <v>385</v>
      </c>
      <c r="E32" s="137" t="s">
        <v>386</v>
      </c>
      <c r="F32" s="137" t="s">
        <v>387</v>
      </c>
      <c r="G32" s="9" t="s">
        <v>157</v>
      </c>
      <c r="H32" s="188">
        <v>2300000</v>
      </c>
      <c r="I32" s="138">
        <v>8720081.859</v>
      </c>
      <c r="J32" s="138" t="s">
        <v>97</v>
      </c>
      <c r="K32" s="138">
        <v>9023348.814</v>
      </c>
      <c r="L32" s="138">
        <v>144851.858</v>
      </c>
      <c r="M32" s="138" t="s">
        <v>97</v>
      </c>
      <c r="N32" s="138">
        <v>149146.261</v>
      </c>
      <c r="O32" s="9" t="s">
        <v>388</v>
      </c>
    </row>
    <row r="33" spans="1:15" ht="13.5">
      <c r="A33" s="9" t="s">
        <v>763</v>
      </c>
      <c r="B33" s="136" t="s">
        <v>1060</v>
      </c>
      <c r="C33" s="136" t="s">
        <v>831</v>
      </c>
      <c r="D33" s="136" t="s">
        <v>832</v>
      </c>
      <c r="E33" s="137" t="s">
        <v>833</v>
      </c>
      <c r="F33" s="137" t="s">
        <v>834</v>
      </c>
      <c r="G33" s="135" t="s">
        <v>98</v>
      </c>
      <c r="H33" s="187">
        <v>1979824</v>
      </c>
      <c r="I33" s="138">
        <v>75413683.8</v>
      </c>
      <c r="J33" s="138" t="s">
        <v>97</v>
      </c>
      <c r="K33" s="138">
        <v>75789499.5</v>
      </c>
      <c r="L33" s="138">
        <v>1252719</v>
      </c>
      <c r="M33" s="138" t="s">
        <v>97</v>
      </c>
      <c r="N33" s="138">
        <v>1252719</v>
      </c>
      <c r="O33" s="9" t="s">
        <v>388</v>
      </c>
    </row>
    <row r="34" spans="1:15" ht="13.5">
      <c r="A34" s="9" t="s">
        <v>355</v>
      </c>
      <c r="B34" s="136" t="s">
        <v>1060</v>
      </c>
      <c r="C34" s="136">
        <v>28408</v>
      </c>
      <c r="D34" s="136" t="s">
        <v>729</v>
      </c>
      <c r="E34" s="137" t="s">
        <v>730</v>
      </c>
      <c r="F34" s="137" t="s">
        <v>146</v>
      </c>
      <c r="G34" s="135" t="s">
        <v>98</v>
      </c>
      <c r="H34" s="187">
        <v>10080000</v>
      </c>
      <c r="I34" s="138">
        <v>456247146.25</v>
      </c>
      <c r="J34" s="138">
        <v>99048345.608</v>
      </c>
      <c r="K34" s="138">
        <v>359779488.2</v>
      </c>
      <c r="L34" s="138">
        <v>7578856.25</v>
      </c>
      <c r="M34" s="138">
        <v>1632087.85</v>
      </c>
      <c r="N34" s="138">
        <v>5946768.4</v>
      </c>
      <c r="O34" s="9" t="s">
        <v>1218</v>
      </c>
    </row>
    <row r="35" spans="1:15" ht="13.5">
      <c r="A35" s="9" t="s">
        <v>935</v>
      </c>
      <c r="B35" s="136" t="s">
        <v>1060</v>
      </c>
      <c r="C35" s="136" t="s">
        <v>955</v>
      </c>
      <c r="D35" s="136" t="s">
        <v>956</v>
      </c>
      <c r="E35" s="137" t="s">
        <v>957</v>
      </c>
      <c r="F35" s="137" t="s">
        <v>282</v>
      </c>
      <c r="G35" s="135" t="s">
        <v>576</v>
      </c>
      <c r="H35" s="187">
        <v>10000000</v>
      </c>
      <c r="I35" s="138">
        <v>1085509116.003</v>
      </c>
      <c r="J35" s="138" t="s">
        <v>97</v>
      </c>
      <c r="K35" s="138">
        <v>1195485836.122</v>
      </c>
      <c r="L35" s="138">
        <v>18031712.89</v>
      </c>
      <c r="M35" s="138" t="s">
        <v>97</v>
      </c>
      <c r="N35" s="138">
        <v>19760096.465</v>
      </c>
      <c r="O35" s="9" t="s">
        <v>1218</v>
      </c>
    </row>
    <row r="36" spans="1:15" ht="13.5">
      <c r="A36" s="9" t="s">
        <v>935</v>
      </c>
      <c r="B36" s="136" t="s">
        <v>1060</v>
      </c>
      <c r="C36" s="136" t="s">
        <v>961</v>
      </c>
      <c r="D36" s="136" t="s">
        <v>962</v>
      </c>
      <c r="E36" s="137" t="s">
        <v>963</v>
      </c>
      <c r="F36" s="137" t="s">
        <v>39</v>
      </c>
      <c r="G36" s="135" t="s">
        <v>576</v>
      </c>
      <c r="H36" s="187">
        <v>446615</v>
      </c>
      <c r="I36" s="138">
        <v>17479704.185</v>
      </c>
      <c r="J36" s="138">
        <v>6735961.851</v>
      </c>
      <c r="K36" s="138">
        <v>12422340.463</v>
      </c>
      <c r="L36" s="138">
        <v>290360.535</v>
      </c>
      <c r="M36" s="138">
        <v>111072.007</v>
      </c>
      <c r="N36" s="138">
        <v>205327.942</v>
      </c>
      <c r="O36" s="9" t="s">
        <v>1218</v>
      </c>
    </row>
    <row r="37" spans="1:15" ht="13.5">
      <c r="A37" s="9" t="s">
        <v>763</v>
      </c>
      <c r="B37" s="136" t="s">
        <v>1060</v>
      </c>
      <c r="C37" s="136">
        <v>11008</v>
      </c>
      <c r="D37" s="136" t="s">
        <v>774</v>
      </c>
      <c r="E37" s="137" t="s">
        <v>775</v>
      </c>
      <c r="F37" s="137" t="s">
        <v>130</v>
      </c>
      <c r="G37" s="135" t="s">
        <v>98</v>
      </c>
      <c r="H37" s="187">
        <v>537150</v>
      </c>
      <c r="I37" s="138">
        <v>3101805</v>
      </c>
      <c r="J37" s="138">
        <v>2553606.51</v>
      </c>
      <c r="K37" s="138">
        <v>583341</v>
      </c>
      <c r="L37" s="138">
        <v>51525</v>
      </c>
      <c r="M37" s="138">
        <v>41883</v>
      </c>
      <c r="N37" s="138">
        <v>9642</v>
      </c>
      <c r="O37" s="9" t="s">
        <v>1218</v>
      </c>
    </row>
    <row r="38" spans="1:15" ht="13.5">
      <c r="A38" s="9" t="s">
        <v>158</v>
      </c>
      <c r="B38" s="136" t="s">
        <v>1062</v>
      </c>
      <c r="C38" s="136" t="s">
        <v>179</v>
      </c>
      <c r="D38" s="136" t="s">
        <v>180</v>
      </c>
      <c r="E38" s="137" t="s">
        <v>181</v>
      </c>
      <c r="F38" s="137" t="s">
        <v>130</v>
      </c>
      <c r="G38" s="9" t="s">
        <v>157</v>
      </c>
      <c r="H38" s="189">
        <v>17760040.27</v>
      </c>
      <c r="I38" s="166">
        <v>150812396.028</v>
      </c>
      <c r="J38" s="166">
        <v>153613353.187</v>
      </c>
      <c r="K38" s="166" t="s">
        <v>97</v>
      </c>
      <c r="L38" s="138">
        <v>2505189.303</v>
      </c>
      <c r="M38" s="138">
        <v>2538990.932</v>
      </c>
      <c r="N38" s="138" t="s">
        <v>97</v>
      </c>
      <c r="O38" s="9" t="s">
        <v>1183</v>
      </c>
    </row>
    <row r="39" spans="1:15" ht="13.5">
      <c r="A39" s="9" t="s">
        <v>370</v>
      </c>
      <c r="B39" s="136" t="s">
        <v>1062</v>
      </c>
      <c r="C39" s="136" t="s">
        <v>407</v>
      </c>
      <c r="D39" s="136" t="s">
        <v>408</v>
      </c>
      <c r="E39" s="137" t="s">
        <v>409</v>
      </c>
      <c r="F39" s="137" t="s">
        <v>204</v>
      </c>
      <c r="G39" s="9" t="s">
        <v>157</v>
      </c>
      <c r="H39" s="188">
        <v>2700000</v>
      </c>
      <c r="I39" s="138">
        <v>192501668.613</v>
      </c>
      <c r="J39" s="138">
        <v>38737340.898</v>
      </c>
      <c r="K39" s="138">
        <v>160461501.351</v>
      </c>
      <c r="L39" s="138">
        <v>3197702.136</v>
      </c>
      <c r="M39" s="138">
        <v>637701.813</v>
      </c>
      <c r="N39" s="138">
        <v>2652256.221</v>
      </c>
      <c r="O39" s="9" t="s">
        <v>1183</v>
      </c>
    </row>
    <row r="40" spans="1:15" ht="13.5">
      <c r="A40" s="9" t="s">
        <v>370</v>
      </c>
      <c r="B40" s="136" t="s">
        <v>1060</v>
      </c>
      <c r="C40" s="136" t="s">
        <v>1049</v>
      </c>
      <c r="D40" s="136" t="s">
        <v>1050</v>
      </c>
      <c r="E40" s="137" t="s">
        <v>409</v>
      </c>
      <c r="F40" s="137" t="s">
        <v>196</v>
      </c>
      <c r="G40" s="135" t="s">
        <v>576</v>
      </c>
      <c r="H40" s="187">
        <v>686000</v>
      </c>
      <c r="I40" s="138">
        <v>68869297.592</v>
      </c>
      <c r="J40" s="138">
        <v>22547589.303</v>
      </c>
      <c r="K40" s="138">
        <v>52580716.441</v>
      </c>
      <c r="L40" s="138">
        <v>1144008.266</v>
      </c>
      <c r="M40" s="138">
        <v>372085.154</v>
      </c>
      <c r="N40" s="138">
        <v>869102.751</v>
      </c>
      <c r="O40" s="9" t="s">
        <v>1183</v>
      </c>
    </row>
    <row r="41" spans="1:15" ht="13.5">
      <c r="A41" s="9" t="s">
        <v>500</v>
      </c>
      <c r="B41" s="136" t="s">
        <v>1062</v>
      </c>
      <c r="C41" s="136" t="s">
        <v>497</v>
      </c>
      <c r="D41" s="136" t="s">
        <v>498</v>
      </c>
      <c r="E41" s="137" t="s">
        <v>499</v>
      </c>
      <c r="F41" s="137" t="s">
        <v>173</v>
      </c>
      <c r="G41" s="9" t="s">
        <v>98</v>
      </c>
      <c r="H41" s="188">
        <v>16000000</v>
      </c>
      <c r="I41" s="138">
        <v>323152736.732</v>
      </c>
      <c r="J41" s="138">
        <v>39498463.29</v>
      </c>
      <c r="K41" s="138">
        <v>285359108.54</v>
      </c>
      <c r="L41" s="138">
        <v>5367985.66</v>
      </c>
      <c r="M41" s="138">
        <v>651306.18</v>
      </c>
      <c r="N41" s="138">
        <v>4716679.48</v>
      </c>
      <c r="O41" s="9" t="s">
        <v>1183</v>
      </c>
    </row>
    <row r="42" spans="1:15" ht="13.5">
      <c r="A42" s="9" t="s">
        <v>851</v>
      </c>
      <c r="B42" s="136" t="s">
        <v>1060</v>
      </c>
      <c r="C42" s="136" t="s">
        <v>857</v>
      </c>
      <c r="D42" s="136" t="s">
        <v>858</v>
      </c>
      <c r="E42" s="137" t="s">
        <v>859</v>
      </c>
      <c r="F42" s="137" t="s">
        <v>251</v>
      </c>
      <c r="G42" s="135" t="s">
        <v>98</v>
      </c>
      <c r="H42" s="190">
        <v>52150000</v>
      </c>
      <c r="I42" s="138">
        <v>2483340300</v>
      </c>
      <c r="J42" s="138" t="s">
        <v>97</v>
      </c>
      <c r="K42" s="138">
        <v>2495715750</v>
      </c>
      <c r="L42" s="138">
        <v>41251500</v>
      </c>
      <c r="M42" s="138" t="s">
        <v>97</v>
      </c>
      <c r="N42" s="138">
        <v>41251500</v>
      </c>
      <c r="O42" s="9" t="s">
        <v>1183</v>
      </c>
    </row>
    <row r="43" spans="1:15" ht="13.5">
      <c r="A43" s="9" t="s">
        <v>689</v>
      </c>
      <c r="B43" s="136" t="s">
        <v>1060</v>
      </c>
      <c r="C43" s="136">
        <v>11715</v>
      </c>
      <c r="D43" s="136" t="s">
        <v>700</v>
      </c>
      <c r="E43" s="137" t="s">
        <v>701</v>
      </c>
      <c r="F43" s="137" t="s">
        <v>380</v>
      </c>
      <c r="G43" s="135" t="s">
        <v>132</v>
      </c>
      <c r="H43" s="187">
        <v>25000000</v>
      </c>
      <c r="I43" s="138">
        <v>470509423.414</v>
      </c>
      <c r="J43" s="138" t="s">
        <v>97</v>
      </c>
      <c r="K43" s="138">
        <v>505819038.4</v>
      </c>
      <c r="L43" s="138">
        <v>7815771.153</v>
      </c>
      <c r="M43" s="138" t="s">
        <v>97</v>
      </c>
      <c r="N43" s="138">
        <v>8360645.263</v>
      </c>
      <c r="O43" s="9" t="s">
        <v>1207</v>
      </c>
    </row>
    <row r="44" spans="1:15" ht="13.5">
      <c r="A44" s="9" t="s">
        <v>890</v>
      </c>
      <c r="B44" s="136" t="s">
        <v>1060</v>
      </c>
      <c r="C44" s="136" t="s">
        <v>894</v>
      </c>
      <c r="D44" s="136" t="s">
        <v>895</v>
      </c>
      <c r="E44" s="137" t="s">
        <v>896</v>
      </c>
      <c r="F44" s="137" t="s">
        <v>196</v>
      </c>
      <c r="G44" s="135" t="s">
        <v>575</v>
      </c>
      <c r="H44" s="187">
        <v>45000000</v>
      </c>
      <c r="I44" s="138">
        <v>256646939.165</v>
      </c>
      <c r="J44" s="138">
        <v>97784578.32</v>
      </c>
      <c r="K44" s="138">
        <v>167878644.533</v>
      </c>
      <c r="L44" s="138">
        <v>4263238.192</v>
      </c>
      <c r="M44" s="138">
        <v>1612848.376</v>
      </c>
      <c r="N44" s="138">
        <v>2774853.629</v>
      </c>
      <c r="O44" s="9" t="s">
        <v>1207</v>
      </c>
    </row>
    <row r="45" spans="1:15" ht="13.5">
      <c r="A45" s="9" t="s">
        <v>158</v>
      </c>
      <c r="B45" s="136" t="s">
        <v>1062</v>
      </c>
      <c r="C45" s="136" t="s">
        <v>206</v>
      </c>
      <c r="D45" s="136" t="s">
        <v>207</v>
      </c>
      <c r="E45" s="137" t="s">
        <v>208</v>
      </c>
      <c r="F45" s="137" t="s">
        <v>9</v>
      </c>
      <c r="G45" s="9" t="s">
        <v>157</v>
      </c>
      <c r="H45" s="189">
        <v>96238000</v>
      </c>
      <c r="I45" s="166">
        <v>5056513744.912</v>
      </c>
      <c r="J45" s="166">
        <v>3514047809.317</v>
      </c>
      <c r="K45" s="166">
        <v>1646058275.81</v>
      </c>
      <c r="L45" s="138">
        <v>83995244.932</v>
      </c>
      <c r="M45" s="138">
        <v>58197182</v>
      </c>
      <c r="N45" s="138">
        <v>27207574.807</v>
      </c>
      <c r="O45" s="9" t="s">
        <v>1140</v>
      </c>
    </row>
    <row r="46" spans="1:15" ht="13.5">
      <c r="A46" s="9" t="s">
        <v>158</v>
      </c>
      <c r="B46" s="136" t="s">
        <v>1062</v>
      </c>
      <c r="C46" s="136" t="s">
        <v>210</v>
      </c>
      <c r="D46" s="136" t="s">
        <v>212</v>
      </c>
      <c r="E46" s="137" t="s">
        <v>208</v>
      </c>
      <c r="F46" s="137" t="s">
        <v>9</v>
      </c>
      <c r="G46" s="9" t="s">
        <v>211</v>
      </c>
      <c r="H46" s="188">
        <v>27463500000</v>
      </c>
      <c r="I46" s="138">
        <v>9337411022.433</v>
      </c>
      <c r="J46" s="138">
        <v>3167608925.577</v>
      </c>
      <c r="K46" s="138">
        <v>5891997635.406</v>
      </c>
      <c r="L46" s="138">
        <v>155106495.389</v>
      </c>
      <c r="M46" s="138">
        <v>52478610.43</v>
      </c>
      <c r="N46" s="138">
        <v>97388390.668</v>
      </c>
      <c r="O46" s="9" t="s">
        <v>1140</v>
      </c>
    </row>
    <row r="47" spans="1:15" ht="13.5">
      <c r="A47" s="9" t="s">
        <v>158</v>
      </c>
      <c r="B47" s="136" t="s">
        <v>1062</v>
      </c>
      <c r="C47" s="136" t="s">
        <v>214</v>
      </c>
      <c r="D47" s="136" t="s">
        <v>215</v>
      </c>
      <c r="E47" s="137" t="s">
        <v>208</v>
      </c>
      <c r="F47" s="137" t="s">
        <v>670</v>
      </c>
      <c r="G47" s="9" t="s">
        <v>157</v>
      </c>
      <c r="H47" s="188">
        <v>1565000</v>
      </c>
      <c r="I47" s="138">
        <v>96495806.805</v>
      </c>
      <c r="J47" s="138">
        <v>18473680.208</v>
      </c>
      <c r="K47" s="138">
        <v>81354642.84</v>
      </c>
      <c r="L47" s="138">
        <v>1602920.379</v>
      </c>
      <c r="M47" s="138">
        <v>304482.1</v>
      </c>
      <c r="N47" s="138">
        <v>1344704.84</v>
      </c>
      <c r="O47" s="9" t="s">
        <v>1140</v>
      </c>
    </row>
    <row r="48" spans="1:15" ht="13.5">
      <c r="A48" s="9" t="s">
        <v>935</v>
      </c>
      <c r="B48" s="136" t="s">
        <v>1060</v>
      </c>
      <c r="C48" s="136">
        <v>10762</v>
      </c>
      <c r="D48" s="136" t="s">
        <v>941</v>
      </c>
      <c r="E48" s="137" t="s">
        <v>942</v>
      </c>
      <c r="F48" s="137" t="s">
        <v>1146</v>
      </c>
      <c r="G48" s="135" t="s">
        <v>576</v>
      </c>
      <c r="H48" s="187">
        <v>60000000</v>
      </c>
      <c r="I48" s="138">
        <v>1644859649.928</v>
      </c>
      <c r="J48" s="138">
        <v>1763853772.559</v>
      </c>
      <c r="K48" s="138" t="s">
        <v>97</v>
      </c>
      <c r="L48" s="138">
        <v>27323249.999</v>
      </c>
      <c r="M48" s="138">
        <v>29042250.016</v>
      </c>
      <c r="N48" s="138" t="s">
        <v>97</v>
      </c>
      <c r="O48" s="9" t="s">
        <v>1147</v>
      </c>
    </row>
    <row r="49" spans="1:15" ht="13.5">
      <c r="A49" s="9" t="s">
        <v>935</v>
      </c>
      <c r="B49" s="136" t="s">
        <v>1060</v>
      </c>
      <c r="C49" s="136" t="s">
        <v>943</v>
      </c>
      <c r="D49" s="136" t="s">
        <v>944</v>
      </c>
      <c r="E49" s="137" t="s">
        <v>942</v>
      </c>
      <c r="F49" s="137" t="s">
        <v>945</v>
      </c>
      <c r="G49" s="135" t="s">
        <v>576</v>
      </c>
      <c r="H49" s="187">
        <v>4500000</v>
      </c>
      <c r="I49" s="138">
        <v>83101708.891</v>
      </c>
      <c r="J49" s="138" t="s">
        <v>97</v>
      </c>
      <c r="K49" s="138">
        <v>91521033.285</v>
      </c>
      <c r="L49" s="138">
        <v>1380427.058</v>
      </c>
      <c r="M49" s="138" t="s">
        <v>97</v>
      </c>
      <c r="N49" s="138">
        <v>1512744.352</v>
      </c>
      <c r="O49" s="9" t="s">
        <v>1147</v>
      </c>
    </row>
    <row r="50" spans="1:15" ht="13.5">
      <c r="A50" s="9" t="s">
        <v>158</v>
      </c>
      <c r="B50" s="136" t="s">
        <v>1062</v>
      </c>
      <c r="C50" s="136" t="s">
        <v>223</v>
      </c>
      <c r="D50" s="136" t="s">
        <v>224</v>
      </c>
      <c r="E50" s="137" t="s">
        <v>225</v>
      </c>
      <c r="F50" s="137" t="s">
        <v>204</v>
      </c>
      <c r="G50" s="9" t="s">
        <v>157</v>
      </c>
      <c r="H50" s="188">
        <v>28453798.08</v>
      </c>
      <c r="I50" s="138">
        <v>2337255828.722</v>
      </c>
      <c r="J50" s="138">
        <v>213856236.731</v>
      </c>
      <c r="K50" s="138">
        <v>2202985647.499</v>
      </c>
      <c r="L50" s="138">
        <v>38824847.653</v>
      </c>
      <c r="M50" s="138">
        <v>3528676.202</v>
      </c>
      <c r="N50" s="138">
        <v>36412985.909</v>
      </c>
      <c r="O50" s="9" t="s">
        <v>1185</v>
      </c>
    </row>
    <row r="51" spans="1:15" ht="13.5">
      <c r="A51" s="9" t="s">
        <v>588</v>
      </c>
      <c r="B51" s="136" t="s">
        <v>1060</v>
      </c>
      <c r="C51" s="136" t="s">
        <v>607</v>
      </c>
      <c r="D51" s="136" t="s">
        <v>608</v>
      </c>
      <c r="E51" s="137" t="s">
        <v>444</v>
      </c>
      <c r="F51" s="137" t="s">
        <v>116</v>
      </c>
      <c r="G51" s="135" t="s">
        <v>573</v>
      </c>
      <c r="H51" s="187">
        <v>3620000</v>
      </c>
      <c r="I51" s="138">
        <v>28463492.018</v>
      </c>
      <c r="J51" s="138">
        <v>14662894.389</v>
      </c>
      <c r="K51" s="138">
        <v>14823720.445</v>
      </c>
      <c r="L51" s="138">
        <v>472815.482</v>
      </c>
      <c r="M51" s="138">
        <v>242081.796</v>
      </c>
      <c r="N51" s="138">
        <v>245020.173</v>
      </c>
      <c r="O51" s="9" t="s">
        <v>1185</v>
      </c>
    </row>
    <row r="52" spans="1:15" ht="13.5">
      <c r="A52" s="9" t="s">
        <v>158</v>
      </c>
      <c r="B52" s="136" t="s">
        <v>1062</v>
      </c>
      <c r="C52" s="136" t="s">
        <v>185</v>
      </c>
      <c r="D52" s="136" t="s">
        <v>186</v>
      </c>
      <c r="E52" s="137" t="s">
        <v>187</v>
      </c>
      <c r="F52" s="137" t="s">
        <v>130</v>
      </c>
      <c r="G52" s="9" t="s">
        <v>157</v>
      </c>
      <c r="H52" s="188">
        <v>32083000</v>
      </c>
      <c r="I52" s="138">
        <v>898058439.254</v>
      </c>
      <c r="J52" s="138">
        <v>486566870.783</v>
      </c>
      <c r="K52" s="138">
        <v>438110837.041</v>
      </c>
      <c r="L52" s="138">
        <v>14917914.273</v>
      </c>
      <c r="M52" s="138">
        <v>8025658.187</v>
      </c>
      <c r="N52" s="138">
        <v>7241501.439</v>
      </c>
      <c r="O52" s="9" t="s">
        <v>1184</v>
      </c>
    </row>
    <row r="53" spans="1:15" ht="13.5">
      <c r="A53" s="9" t="s">
        <v>137</v>
      </c>
      <c r="B53" s="136" t="s">
        <v>1060</v>
      </c>
      <c r="C53" s="136">
        <v>10208</v>
      </c>
      <c r="D53" s="136" t="s">
        <v>643</v>
      </c>
      <c r="E53" s="137" t="s">
        <v>644</v>
      </c>
      <c r="F53" s="137" t="s">
        <v>196</v>
      </c>
      <c r="G53" s="135" t="s">
        <v>132</v>
      </c>
      <c r="H53" s="187">
        <v>24542010</v>
      </c>
      <c r="I53" s="138">
        <v>667462849.081</v>
      </c>
      <c r="J53" s="138" t="s">
        <v>97</v>
      </c>
      <c r="K53" s="138">
        <v>717552932.395</v>
      </c>
      <c r="L53" s="138">
        <v>11087422.742</v>
      </c>
      <c r="M53" s="138" t="s">
        <v>97</v>
      </c>
      <c r="N53" s="138">
        <v>11860379.048</v>
      </c>
      <c r="O53" s="9" t="s">
        <v>1184</v>
      </c>
    </row>
    <row r="54" spans="1:15" ht="13.5">
      <c r="A54" s="9" t="s">
        <v>137</v>
      </c>
      <c r="B54" s="136" t="s">
        <v>1060</v>
      </c>
      <c r="C54" s="136">
        <v>200565010</v>
      </c>
      <c r="D54" s="136" t="s">
        <v>683</v>
      </c>
      <c r="E54" s="137" t="s">
        <v>684</v>
      </c>
      <c r="F54" s="137" t="s">
        <v>251</v>
      </c>
      <c r="G54" s="135" t="s">
        <v>132</v>
      </c>
      <c r="H54" s="187">
        <v>6135502.57</v>
      </c>
      <c r="I54" s="138" t="s">
        <v>97</v>
      </c>
      <c r="J54" s="138" t="s">
        <v>97</v>
      </c>
      <c r="K54" s="138">
        <v>498945664.849</v>
      </c>
      <c r="L54" s="138" t="s">
        <v>97</v>
      </c>
      <c r="M54" s="138" t="s">
        <v>97</v>
      </c>
      <c r="N54" s="138">
        <v>8247035.783</v>
      </c>
      <c r="O54" s="9" t="s">
        <v>1184</v>
      </c>
    </row>
    <row r="55" spans="1:15" ht="13.5">
      <c r="A55" s="9" t="s">
        <v>370</v>
      </c>
      <c r="B55" s="136" t="s">
        <v>1062</v>
      </c>
      <c r="C55" s="136" t="s">
        <v>410</v>
      </c>
      <c r="D55" s="136" t="s">
        <v>411</v>
      </c>
      <c r="E55" s="137" t="s">
        <v>409</v>
      </c>
      <c r="F55" s="137" t="s">
        <v>196</v>
      </c>
      <c r="G55" s="9" t="s">
        <v>157</v>
      </c>
      <c r="H55" s="188">
        <v>20200000</v>
      </c>
      <c r="I55" s="138">
        <v>1370741997.995</v>
      </c>
      <c r="J55" s="138">
        <v>298917205.869</v>
      </c>
      <c r="K55" s="138">
        <v>1123805028.3</v>
      </c>
      <c r="L55" s="138">
        <v>22769800.631</v>
      </c>
      <c r="M55" s="138">
        <v>4934275.917</v>
      </c>
      <c r="N55" s="138">
        <v>18575289.724</v>
      </c>
      <c r="O55" s="9" t="s">
        <v>1184</v>
      </c>
    </row>
    <row r="56" spans="1:15" ht="13.5">
      <c r="A56" s="9" t="s">
        <v>370</v>
      </c>
      <c r="B56" s="136" t="s">
        <v>1060</v>
      </c>
      <c r="C56" s="136" t="s">
        <v>742</v>
      </c>
      <c r="D56" s="136" t="s">
        <v>411</v>
      </c>
      <c r="E56" s="137" t="s">
        <v>409</v>
      </c>
      <c r="F56" s="137" t="s">
        <v>196</v>
      </c>
      <c r="G56" s="135" t="s">
        <v>157</v>
      </c>
      <c r="H56" s="187">
        <v>6700000</v>
      </c>
      <c r="I56" s="138">
        <v>248636943.214</v>
      </c>
      <c r="J56" s="138">
        <v>206836721.362</v>
      </c>
      <c r="K56" s="138">
        <v>48976653.662</v>
      </c>
      <c r="L56" s="138">
        <v>4130181.781</v>
      </c>
      <c r="M56" s="138">
        <v>3409563.876</v>
      </c>
      <c r="N56" s="138">
        <v>809531.465</v>
      </c>
      <c r="O56" s="9" t="s">
        <v>1184</v>
      </c>
    </row>
    <row r="57" spans="1:15" ht="13.5">
      <c r="A57" s="9" t="s">
        <v>851</v>
      </c>
      <c r="B57" s="136" t="s">
        <v>1060</v>
      </c>
      <c r="C57" s="136" t="s">
        <v>860</v>
      </c>
      <c r="D57" s="136" t="s">
        <v>861</v>
      </c>
      <c r="E57" s="137" t="s">
        <v>859</v>
      </c>
      <c r="F57" s="137" t="s">
        <v>251</v>
      </c>
      <c r="G57" s="135" t="s">
        <v>98</v>
      </c>
      <c r="H57" s="187">
        <v>9630000</v>
      </c>
      <c r="I57" s="138">
        <v>261653280</v>
      </c>
      <c r="J57" s="138" t="s">
        <v>97</v>
      </c>
      <c r="K57" s="138">
        <v>262957200</v>
      </c>
      <c r="L57" s="138">
        <v>4346400</v>
      </c>
      <c r="M57" s="138" t="s">
        <v>97</v>
      </c>
      <c r="N57" s="138">
        <v>4346400</v>
      </c>
      <c r="O57" s="9" t="s">
        <v>1184</v>
      </c>
    </row>
    <row r="58" spans="1:15" ht="13.5">
      <c r="A58" s="9" t="s">
        <v>158</v>
      </c>
      <c r="B58" s="136" t="s">
        <v>1062</v>
      </c>
      <c r="C58" s="136" t="s">
        <v>163</v>
      </c>
      <c r="D58" s="136" t="s">
        <v>164</v>
      </c>
      <c r="E58" s="137" t="s">
        <v>165</v>
      </c>
      <c r="F58" s="137" t="s">
        <v>130</v>
      </c>
      <c r="G58" s="9" t="s">
        <v>157</v>
      </c>
      <c r="H58" s="188">
        <v>5311807.62</v>
      </c>
      <c r="I58" s="138">
        <v>10176602.313</v>
      </c>
      <c r="J58" s="138">
        <v>10449042.301</v>
      </c>
      <c r="K58" s="138" t="s">
        <v>97</v>
      </c>
      <c r="L58" s="138">
        <v>169046.55</v>
      </c>
      <c r="M58" s="138">
        <v>172149.57</v>
      </c>
      <c r="N58" s="138" t="s">
        <v>97</v>
      </c>
      <c r="O58" s="9" t="s">
        <v>1065</v>
      </c>
    </row>
    <row r="59" spans="1:15" ht="13.5">
      <c r="A59" s="9" t="s">
        <v>158</v>
      </c>
      <c r="B59" s="136" t="s">
        <v>1062</v>
      </c>
      <c r="C59" s="136" t="s">
        <v>279</v>
      </c>
      <c r="D59" s="136" t="s">
        <v>280</v>
      </c>
      <c r="E59" s="137" t="s">
        <v>281</v>
      </c>
      <c r="F59" s="137" t="s">
        <v>282</v>
      </c>
      <c r="G59" s="9" t="s">
        <v>211</v>
      </c>
      <c r="H59" s="188">
        <v>32870795000</v>
      </c>
      <c r="I59" s="138">
        <v>16866237571.608</v>
      </c>
      <c r="J59" s="138">
        <v>348374623.242</v>
      </c>
      <c r="K59" s="138">
        <v>15753714370.792</v>
      </c>
      <c r="L59" s="138">
        <v>280170059.329</v>
      </c>
      <c r="M59" s="138">
        <v>5749587.352</v>
      </c>
      <c r="N59" s="138">
        <v>260391973.071</v>
      </c>
      <c r="O59" s="9" t="s">
        <v>1187</v>
      </c>
    </row>
    <row r="60" spans="1:15" ht="13.5">
      <c r="A60" s="9" t="s">
        <v>158</v>
      </c>
      <c r="B60" s="136" t="s">
        <v>1062</v>
      </c>
      <c r="C60" s="136" t="s">
        <v>283</v>
      </c>
      <c r="D60" s="136" t="s">
        <v>284</v>
      </c>
      <c r="E60" s="137" t="s">
        <v>281</v>
      </c>
      <c r="F60" s="137" t="s">
        <v>282</v>
      </c>
      <c r="G60" s="9" t="s">
        <v>157</v>
      </c>
      <c r="H60" s="188">
        <v>3404000</v>
      </c>
      <c r="I60" s="138">
        <v>301227428.478</v>
      </c>
      <c r="J60" s="138">
        <v>22649302.037</v>
      </c>
      <c r="K60" s="138">
        <v>288994209.972</v>
      </c>
      <c r="L60" s="138">
        <v>5003777.882</v>
      </c>
      <c r="M60" s="138">
        <v>373273.47</v>
      </c>
      <c r="N60" s="138">
        <v>4776763.801</v>
      </c>
      <c r="O60" s="9" t="s">
        <v>1187</v>
      </c>
    </row>
    <row r="61" spans="1:15" ht="13.5">
      <c r="A61" s="9" t="s">
        <v>158</v>
      </c>
      <c r="B61" s="136" t="s">
        <v>1062</v>
      </c>
      <c r="C61" s="136" t="s">
        <v>1027</v>
      </c>
      <c r="D61" s="136" t="s">
        <v>1028</v>
      </c>
      <c r="E61" s="137" t="s">
        <v>1029</v>
      </c>
      <c r="F61" s="137" t="s">
        <v>130</v>
      </c>
      <c r="G61" s="9" t="s">
        <v>157</v>
      </c>
      <c r="H61" s="188">
        <v>89077364.22</v>
      </c>
      <c r="I61" s="138">
        <v>905284024.234</v>
      </c>
      <c r="J61" s="138">
        <v>602976484.683</v>
      </c>
      <c r="K61" s="138">
        <v>329385668.868</v>
      </c>
      <c r="L61" s="138">
        <v>15037940.602</v>
      </c>
      <c r="M61" s="138">
        <v>9935579.685</v>
      </c>
      <c r="N61" s="138">
        <v>5444391.221</v>
      </c>
      <c r="O61" s="9" t="s">
        <v>1182</v>
      </c>
    </row>
    <row r="62" spans="1:15" ht="13.5">
      <c r="A62" s="9" t="s">
        <v>370</v>
      </c>
      <c r="B62" s="136" t="s">
        <v>1062</v>
      </c>
      <c r="C62" s="136" t="s">
        <v>377</v>
      </c>
      <c r="D62" s="136" t="s">
        <v>378</v>
      </c>
      <c r="E62" s="137" t="s">
        <v>379</v>
      </c>
      <c r="F62" s="137" t="s">
        <v>380</v>
      </c>
      <c r="G62" s="9" t="s">
        <v>157</v>
      </c>
      <c r="H62" s="188">
        <v>198392845</v>
      </c>
      <c r="I62" s="138">
        <v>18331600.454</v>
      </c>
      <c r="J62" s="138" t="s">
        <v>97</v>
      </c>
      <c r="K62" s="138">
        <v>18969136.745</v>
      </c>
      <c r="L62" s="138">
        <v>304511.635</v>
      </c>
      <c r="M62" s="138" t="s">
        <v>97</v>
      </c>
      <c r="N62" s="138">
        <v>313539.45</v>
      </c>
      <c r="O62" s="9" t="s">
        <v>1182</v>
      </c>
    </row>
    <row r="63" spans="1:15" ht="13.5">
      <c r="A63" s="9" t="s">
        <v>689</v>
      </c>
      <c r="B63" s="136" t="s">
        <v>1060</v>
      </c>
      <c r="C63" s="136" t="s">
        <v>705</v>
      </c>
      <c r="D63" s="136" t="s">
        <v>706</v>
      </c>
      <c r="E63" s="137" t="s">
        <v>707</v>
      </c>
      <c r="F63" s="137" t="s">
        <v>380</v>
      </c>
      <c r="G63" s="135" t="s">
        <v>132</v>
      </c>
      <c r="H63" s="187">
        <v>25200000</v>
      </c>
      <c r="I63" s="138">
        <v>222180954.328</v>
      </c>
      <c r="J63" s="138" t="s">
        <v>97</v>
      </c>
      <c r="K63" s="138">
        <v>238854635.16</v>
      </c>
      <c r="L63" s="138">
        <v>3690713.527</v>
      </c>
      <c r="M63" s="138" t="s">
        <v>97</v>
      </c>
      <c r="N63" s="138">
        <v>3948010.499</v>
      </c>
      <c r="O63" s="9" t="s">
        <v>1208</v>
      </c>
    </row>
    <row r="64" spans="1:15" ht="13.5">
      <c r="A64" s="9" t="s">
        <v>158</v>
      </c>
      <c r="B64" s="136" t="s">
        <v>1062</v>
      </c>
      <c r="C64" s="136" t="s">
        <v>248</v>
      </c>
      <c r="D64" s="136" t="s">
        <v>249</v>
      </c>
      <c r="E64" s="137" t="s">
        <v>250</v>
      </c>
      <c r="F64" s="137" t="s">
        <v>251</v>
      </c>
      <c r="G64" s="9" t="s">
        <v>211</v>
      </c>
      <c r="H64" s="188">
        <v>20266370000</v>
      </c>
      <c r="I64" s="138">
        <v>9523421316.315</v>
      </c>
      <c r="J64" s="138">
        <v>1793945845.07</v>
      </c>
      <c r="K64" s="138">
        <v>7350840410.666</v>
      </c>
      <c r="L64" s="138">
        <v>158196367.381</v>
      </c>
      <c r="M64" s="138">
        <v>29595000</v>
      </c>
      <c r="N64" s="138">
        <v>121501494.391</v>
      </c>
      <c r="O64" s="9" t="s">
        <v>1186</v>
      </c>
    </row>
    <row r="65" spans="1:15" ht="13.5">
      <c r="A65" s="9" t="s">
        <v>158</v>
      </c>
      <c r="B65" s="136" t="s">
        <v>1062</v>
      </c>
      <c r="C65" s="136" t="s">
        <v>313</v>
      </c>
      <c r="D65" s="136" t="s">
        <v>314</v>
      </c>
      <c r="E65" s="137" t="s">
        <v>315</v>
      </c>
      <c r="F65" s="137" t="s">
        <v>316</v>
      </c>
      <c r="G65" s="9" t="s">
        <v>157</v>
      </c>
      <c r="H65" s="188">
        <v>17163000</v>
      </c>
      <c r="I65" s="138">
        <v>1518791526.138</v>
      </c>
      <c r="J65" s="138">
        <v>1285814.84</v>
      </c>
      <c r="K65" s="138">
        <v>1570330071.866</v>
      </c>
      <c r="L65" s="138">
        <v>25229095.119</v>
      </c>
      <c r="M65" s="138">
        <v>21209.56</v>
      </c>
      <c r="N65" s="138">
        <v>25955868.956</v>
      </c>
      <c r="O65" s="9" t="s">
        <v>1188</v>
      </c>
    </row>
    <row r="66" spans="1:15" ht="13.5">
      <c r="A66" s="9" t="s">
        <v>515</v>
      </c>
      <c r="B66" s="136" t="s">
        <v>1062</v>
      </c>
      <c r="C66" s="136" t="s">
        <v>525</v>
      </c>
      <c r="D66" s="136" t="s">
        <v>378</v>
      </c>
      <c r="E66" s="137" t="s">
        <v>523</v>
      </c>
      <c r="F66" s="137" t="s">
        <v>116</v>
      </c>
      <c r="G66" s="9" t="s">
        <v>211</v>
      </c>
      <c r="H66" s="188">
        <v>5148186768</v>
      </c>
      <c r="I66" s="138">
        <v>899570448.723</v>
      </c>
      <c r="J66" s="138">
        <v>899843391.91</v>
      </c>
      <c r="K66" s="138" t="s">
        <v>97</v>
      </c>
      <c r="L66" s="138">
        <v>14943030.71</v>
      </c>
      <c r="M66" s="138">
        <v>14815525.572</v>
      </c>
      <c r="N66" s="138" t="s">
        <v>97</v>
      </c>
      <c r="O66" s="9" t="s">
        <v>1226</v>
      </c>
    </row>
    <row r="67" spans="1:15" ht="13.5">
      <c r="A67" s="9" t="s">
        <v>570</v>
      </c>
      <c r="B67" s="136" t="s">
        <v>1060</v>
      </c>
      <c r="C67" s="136">
        <v>14001</v>
      </c>
      <c r="D67" s="136" t="s">
        <v>626</v>
      </c>
      <c r="E67" s="137" t="s">
        <v>627</v>
      </c>
      <c r="F67" s="137" t="s">
        <v>116</v>
      </c>
      <c r="G67" s="135" t="s">
        <v>118</v>
      </c>
      <c r="H67" s="187">
        <v>50000000</v>
      </c>
      <c r="I67" s="138">
        <v>283763440.86</v>
      </c>
      <c r="J67" s="138" t="s">
        <v>97</v>
      </c>
      <c r="K67" s="138">
        <v>299402730.375</v>
      </c>
      <c r="L67" s="138">
        <v>4713678.42</v>
      </c>
      <c r="M67" s="138" t="s">
        <v>97</v>
      </c>
      <c r="N67" s="138">
        <v>4948805.461</v>
      </c>
      <c r="O67" s="9" t="s">
        <v>1203</v>
      </c>
    </row>
    <row r="68" spans="1:15" ht="13.5">
      <c r="A68" s="9" t="s">
        <v>570</v>
      </c>
      <c r="B68" s="136" t="s">
        <v>1060</v>
      </c>
      <c r="C68" s="136">
        <v>8220010002</v>
      </c>
      <c r="D68" s="136" t="s">
        <v>617</v>
      </c>
      <c r="E68" s="137" t="s">
        <v>110</v>
      </c>
      <c r="F68" s="137" t="s">
        <v>618</v>
      </c>
      <c r="G68" s="135" t="s">
        <v>118</v>
      </c>
      <c r="H68" s="187">
        <v>100000000</v>
      </c>
      <c r="I68" s="138">
        <v>752688172.043</v>
      </c>
      <c r="J68" s="138" t="s">
        <v>97</v>
      </c>
      <c r="K68" s="138">
        <v>794171698.609</v>
      </c>
      <c r="L68" s="138">
        <v>12503125.781</v>
      </c>
      <c r="M68" s="138" t="s">
        <v>97</v>
      </c>
      <c r="N68" s="138">
        <v>13126804.936</v>
      </c>
      <c r="O68" s="9" t="s">
        <v>1203</v>
      </c>
    </row>
    <row r="69" spans="1:15" ht="13.5">
      <c r="A69" s="9" t="s">
        <v>515</v>
      </c>
      <c r="B69" s="136" t="s">
        <v>1060</v>
      </c>
      <c r="C69" s="136">
        <v>10465</v>
      </c>
      <c r="D69" s="136" t="s">
        <v>881</v>
      </c>
      <c r="E69" s="137" t="s">
        <v>882</v>
      </c>
      <c r="F69" s="137" t="s">
        <v>883</v>
      </c>
      <c r="G69" s="135" t="s">
        <v>211</v>
      </c>
      <c r="H69" s="187">
        <v>27000000</v>
      </c>
      <c r="I69" s="138">
        <v>13981935.484</v>
      </c>
      <c r="J69" s="138" t="s">
        <v>97</v>
      </c>
      <c r="K69" s="138">
        <v>13336871.326</v>
      </c>
      <c r="L69" s="138">
        <v>232258.065</v>
      </c>
      <c r="M69" s="138" t="s">
        <v>97</v>
      </c>
      <c r="N69" s="138">
        <v>220444.154</v>
      </c>
      <c r="O69" s="9" t="s">
        <v>1203</v>
      </c>
    </row>
    <row r="70" spans="1:15" ht="13.5">
      <c r="A70" s="9" t="s">
        <v>515</v>
      </c>
      <c r="B70" s="136" t="s">
        <v>1060</v>
      </c>
      <c r="C70" s="136">
        <v>10466</v>
      </c>
      <c r="D70" s="136" t="s">
        <v>884</v>
      </c>
      <c r="E70" s="137" t="s">
        <v>885</v>
      </c>
      <c r="F70" s="137" t="s">
        <v>304</v>
      </c>
      <c r="G70" s="135" t="s">
        <v>211</v>
      </c>
      <c r="H70" s="187">
        <v>890000000</v>
      </c>
      <c r="I70" s="138">
        <v>460886021.505</v>
      </c>
      <c r="J70" s="138">
        <v>356067831.626</v>
      </c>
      <c r="K70" s="138">
        <v>103731221.424</v>
      </c>
      <c r="L70" s="138">
        <v>7655913.978</v>
      </c>
      <c r="M70" s="138">
        <v>5853490.574</v>
      </c>
      <c r="N70" s="138">
        <v>1714565.643</v>
      </c>
      <c r="O70" s="9" t="s">
        <v>1203</v>
      </c>
    </row>
    <row r="71" spans="1:15" ht="13.5">
      <c r="A71" s="9" t="s">
        <v>887</v>
      </c>
      <c r="B71" s="136" t="s">
        <v>1060</v>
      </c>
      <c r="C71" s="136">
        <v>10610</v>
      </c>
      <c r="D71" s="136" t="s">
        <v>888</v>
      </c>
      <c r="E71" s="137" t="s">
        <v>889</v>
      </c>
      <c r="F71" s="137" t="s">
        <v>116</v>
      </c>
      <c r="G71" s="135" t="s">
        <v>132</v>
      </c>
      <c r="H71" s="187">
        <v>500000</v>
      </c>
      <c r="I71" s="138">
        <v>37822154.98</v>
      </c>
      <c r="J71" s="138" t="s">
        <v>97</v>
      </c>
      <c r="K71" s="138">
        <v>40660537.516</v>
      </c>
      <c r="L71" s="138">
        <v>628275</v>
      </c>
      <c r="M71" s="138" t="s">
        <v>97</v>
      </c>
      <c r="N71" s="138">
        <v>672075</v>
      </c>
      <c r="O71" s="9" t="s">
        <v>69</v>
      </c>
    </row>
    <row r="72" spans="1:15" ht="13.5">
      <c r="A72" s="9" t="s">
        <v>763</v>
      </c>
      <c r="B72" s="136" t="s">
        <v>1060</v>
      </c>
      <c r="C72" s="136">
        <v>11000</v>
      </c>
      <c r="D72" s="136" t="s">
        <v>764</v>
      </c>
      <c r="E72" s="137" t="s">
        <v>765</v>
      </c>
      <c r="F72" s="137" t="s">
        <v>126</v>
      </c>
      <c r="G72" s="135" t="s">
        <v>98</v>
      </c>
      <c r="H72" s="187">
        <v>1691150</v>
      </c>
      <c r="I72" s="138">
        <v>53623029.6</v>
      </c>
      <c r="J72" s="138" t="s">
        <v>97</v>
      </c>
      <c r="K72" s="138">
        <v>53890254</v>
      </c>
      <c r="L72" s="138">
        <v>890748</v>
      </c>
      <c r="M72" s="138" t="s">
        <v>97</v>
      </c>
      <c r="N72" s="138">
        <v>890748</v>
      </c>
      <c r="O72" s="9" t="s">
        <v>69</v>
      </c>
    </row>
    <row r="73" spans="1:15" ht="13.5">
      <c r="A73" s="9" t="s">
        <v>763</v>
      </c>
      <c r="B73" s="136" t="s">
        <v>1060</v>
      </c>
      <c r="C73" s="136">
        <v>11104</v>
      </c>
      <c r="D73" s="136" t="s">
        <v>782</v>
      </c>
      <c r="E73" s="137" t="s">
        <v>783</v>
      </c>
      <c r="F73" s="137" t="s">
        <v>380</v>
      </c>
      <c r="G73" s="135" t="s">
        <v>98</v>
      </c>
      <c r="H73" s="187">
        <v>1248286</v>
      </c>
      <c r="I73" s="138">
        <v>1155418.6</v>
      </c>
      <c r="J73" s="138" t="s">
        <v>97</v>
      </c>
      <c r="K73" s="138">
        <v>1161176.5</v>
      </c>
      <c r="L73" s="138">
        <v>19193</v>
      </c>
      <c r="M73" s="138" t="s">
        <v>97</v>
      </c>
      <c r="N73" s="138">
        <v>19193</v>
      </c>
      <c r="O73" s="9" t="s">
        <v>69</v>
      </c>
    </row>
    <row r="74" spans="1:15" ht="13.5">
      <c r="A74" s="9" t="s">
        <v>763</v>
      </c>
      <c r="B74" s="136" t="s">
        <v>1060</v>
      </c>
      <c r="C74" s="136">
        <v>11118</v>
      </c>
      <c r="D74" s="136" t="s">
        <v>799</v>
      </c>
      <c r="E74" s="137" t="s">
        <v>800</v>
      </c>
      <c r="F74" s="137" t="s">
        <v>801</v>
      </c>
      <c r="G74" s="135" t="s">
        <v>98</v>
      </c>
      <c r="H74" s="187">
        <v>884467</v>
      </c>
      <c r="I74" s="138">
        <v>10399670.4</v>
      </c>
      <c r="J74" s="138" t="s">
        <v>97</v>
      </c>
      <c r="K74" s="138">
        <v>10451496</v>
      </c>
      <c r="L74" s="138">
        <v>172752</v>
      </c>
      <c r="M74" s="138" t="s">
        <v>97</v>
      </c>
      <c r="N74" s="138">
        <v>172752</v>
      </c>
      <c r="O74" s="9" t="s">
        <v>69</v>
      </c>
    </row>
    <row r="75" spans="1:15" ht="13.5">
      <c r="A75" s="9" t="s">
        <v>763</v>
      </c>
      <c r="B75" s="136" t="s">
        <v>1060</v>
      </c>
      <c r="C75" s="136" t="s">
        <v>804</v>
      </c>
      <c r="D75" s="136" t="s">
        <v>805</v>
      </c>
      <c r="E75" s="137" t="s">
        <v>806</v>
      </c>
      <c r="F75" s="137" t="s">
        <v>807</v>
      </c>
      <c r="G75" s="135" t="s">
        <v>98</v>
      </c>
      <c r="H75" s="187">
        <v>8169304</v>
      </c>
      <c r="I75" s="138">
        <v>227081262.8</v>
      </c>
      <c r="J75" s="138" t="s">
        <v>97</v>
      </c>
      <c r="K75" s="138">
        <v>228212897</v>
      </c>
      <c r="L75" s="138">
        <v>3772114</v>
      </c>
      <c r="M75" s="138" t="s">
        <v>97</v>
      </c>
      <c r="N75" s="138">
        <v>3772114</v>
      </c>
      <c r="O75" s="9" t="s">
        <v>69</v>
      </c>
    </row>
    <row r="76" spans="1:15" ht="13.5">
      <c r="A76" s="9" t="s">
        <v>588</v>
      </c>
      <c r="B76" s="136" t="s">
        <v>1060</v>
      </c>
      <c r="C76" s="136">
        <v>10028</v>
      </c>
      <c r="D76" s="136" t="s">
        <v>612</v>
      </c>
      <c r="E76" s="137" t="s">
        <v>613</v>
      </c>
      <c r="F76" s="137" t="s">
        <v>196</v>
      </c>
      <c r="G76" s="135" t="s">
        <v>573</v>
      </c>
      <c r="H76" s="187">
        <v>10500000</v>
      </c>
      <c r="I76" s="138">
        <v>510729702.488</v>
      </c>
      <c r="J76" s="138">
        <v>55824685.172</v>
      </c>
      <c r="K76" s="138">
        <v>481990003.584</v>
      </c>
      <c r="L76" s="138">
        <v>8483882.101</v>
      </c>
      <c r="M76" s="138">
        <v>920966.963</v>
      </c>
      <c r="N76" s="138">
        <v>7966776.919</v>
      </c>
      <c r="O76" s="9" t="s">
        <v>169</v>
      </c>
    </row>
    <row r="77" spans="1:15" ht="13.5">
      <c r="A77" s="9" t="s">
        <v>970</v>
      </c>
      <c r="B77" s="136" t="s">
        <v>1060</v>
      </c>
      <c r="C77" s="136" t="s">
        <v>90</v>
      </c>
      <c r="D77" s="136" t="s">
        <v>91</v>
      </c>
      <c r="E77" s="137" t="s">
        <v>92</v>
      </c>
      <c r="F77" s="137" t="s">
        <v>235</v>
      </c>
      <c r="G77" s="135" t="s">
        <v>98</v>
      </c>
      <c r="H77" s="190">
        <v>7330000</v>
      </c>
      <c r="I77" s="138">
        <v>441266000</v>
      </c>
      <c r="J77" s="138">
        <v>202740003.484</v>
      </c>
      <c r="K77" s="138">
        <v>241491236.745</v>
      </c>
      <c r="L77" s="138">
        <v>7330000</v>
      </c>
      <c r="M77" s="138">
        <v>3338409.31</v>
      </c>
      <c r="N77" s="138">
        <v>3991590.69</v>
      </c>
      <c r="O77" s="9" t="s">
        <v>169</v>
      </c>
    </row>
    <row r="78" spans="1:15" ht="13.5">
      <c r="A78" s="9" t="s">
        <v>851</v>
      </c>
      <c r="B78" s="136" t="s">
        <v>1060</v>
      </c>
      <c r="C78" s="136" t="s">
        <v>852</v>
      </c>
      <c r="D78" s="136" t="s">
        <v>853</v>
      </c>
      <c r="E78" s="137" t="s">
        <v>854</v>
      </c>
      <c r="F78" s="137" t="s">
        <v>251</v>
      </c>
      <c r="G78" s="135" t="s">
        <v>98</v>
      </c>
      <c r="H78" s="190">
        <v>8400000</v>
      </c>
      <c r="I78" s="138">
        <v>505680000</v>
      </c>
      <c r="J78" s="138" t="s">
        <v>97</v>
      </c>
      <c r="K78" s="138">
        <v>508200000</v>
      </c>
      <c r="L78" s="138">
        <v>8400000</v>
      </c>
      <c r="M78" s="138" t="s">
        <v>97</v>
      </c>
      <c r="N78" s="138">
        <v>8400000</v>
      </c>
      <c r="O78" s="9" t="s">
        <v>169</v>
      </c>
    </row>
    <row r="79" spans="1:15" ht="13.5">
      <c r="A79" s="9" t="s">
        <v>588</v>
      </c>
      <c r="B79" s="136" t="s">
        <v>1060</v>
      </c>
      <c r="C79" s="136" t="s">
        <v>603</v>
      </c>
      <c r="D79" s="136" t="s">
        <v>604</v>
      </c>
      <c r="E79" s="137" t="s">
        <v>605</v>
      </c>
      <c r="F79" s="137" t="s">
        <v>116</v>
      </c>
      <c r="G79" s="135" t="s">
        <v>573</v>
      </c>
      <c r="H79" s="187">
        <v>19000000</v>
      </c>
      <c r="I79" s="138">
        <v>256842470.525</v>
      </c>
      <c r="J79" s="138">
        <v>17663072.804</v>
      </c>
      <c r="K79" s="138">
        <v>252932416.415</v>
      </c>
      <c r="L79" s="138">
        <v>4266486.221</v>
      </c>
      <c r="M79" s="138">
        <v>290930.28</v>
      </c>
      <c r="N79" s="138">
        <v>4180701.098</v>
      </c>
      <c r="O79" s="9" t="s">
        <v>270</v>
      </c>
    </row>
    <row r="80" spans="1:15" ht="13.5">
      <c r="A80" s="9" t="s">
        <v>137</v>
      </c>
      <c r="B80" s="136" t="s">
        <v>1060</v>
      </c>
      <c r="C80" s="136">
        <v>10209</v>
      </c>
      <c r="D80" s="136" t="s">
        <v>12</v>
      </c>
      <c r="E80" s="137" t="s">
        <v>13</v>
      </c>
      <c r="F80" s="137" t="s">
        <v>14</v>
      </c>
      <c r="G80" s="135" t="s">
        <v>15</v>
      </c>
      <c r="H80" s="187">
        <v>7150000</v>
      </c>
      <c r="I80" s="138">
        <v>142483684.587</v>
      </c>
      <c r="J80" s="138" t="s">
        <v>97</v>
      </c>
      <c r="K80" s="138">
        <v>145085436.55</v>
      </c>
      <c r="L80" s="138">
        <v>2366838.614</v>
      </c>
      <c r="M80" s="138" t="s">
        <v>97</v>
      </c>
      <c r="N80" s="138">
        <v>2398106.389</v>
      </c>
      <c r="O80" s="9" t="s">
        <v>270</v>
      </c>
    </row>
    <row r="81" spans="1:15" ht="13.5">
      <c r="A81" s="9" t="s">
        <v>515</v>
      </c>
      <c r="B81" s="136" t="s">
        <v>1060</v>
      </c>
      <c r="C81" s="136">
        <v>10462</v>
      </c>
      <c r="D81" s="136" t="s">
        <v>879</v>
      </c>
      <c r="E81" s="137" t="s">
        <v>536</v>
      </c>
      <c r="F81" s="137" t="s">
        <v>807</v>
      </c>
      <c r="G81" s="135" t="s">
        <v>211</v>
      </c>
      <c r="H81" s="187">
        <v>1238000000</v>
      </c>
      <c r="I81" s="138">
        <v>641097634.409</v>
      </c>
      <c r="J81" s="138">
        <v>640046903.053</v>
      </c>
      <c r="K81" s="138" t="s">
        <v>97</v>
      </c>
      <c r="L81" s="138">
        <v>10649462.366</v>
      </c>
      <c r="M81" s="138">
        <v>10602947.123</v>
      </c>
      <c r="N81" s="138" t="s">
        <v>97</v>
      </c>
      <c r="O81" s="9" t="s">
        <v>270</v>
      </c>
    </row>
    <row r="82" spans="1:15" ht="13.5">
      <c r="A82" s="9" t="s">
        <v>763</v>
      </c>
      <c r="B82" s="136" t="s">
        <v>1060</v>
      </c>
      <c r="C82" s="136">
        <v>11001</v>
      </c>
      <c r="D82" s="136" t="s">
        <v>766</v>
      </c>
      <c r="E82" s="137" t="s">
        <v>767</v>
      </c>
      <c r="F82" s="137" t="s">
        <v>387</v>
      </c>
      <c r="G82" s="135" t="s">
        <v>98</v>
      </c>
      <c r="H82" s="187">
        <v>10406303</v>
      </c>
      <c r="I82" s="138">
        <v>3260973.8</v>
      </c>
      <c r="J82" s="138" t="s">
        <v>97</v>
      </c>
      <c r="K82" s="138">
        <v>3277224.5</v>
      </c>
      <c r="L82" s="138">
        <v>54169</v>
      </c>
      <c r="M82" s="138" t="s">
        <v>97</v>
      </c>
      <c r="N82" s="138">
        <v>54169</v>
      </c>
      <c r="O82" s="9" t="s">
        <v>270</v>
      </c>
    </row>
    <row r="83" spans="1:15" ht="13.5">
      <c r="A83" s="9" t="s">
        <v>763</v>
      </c>
      <c r="B83" s="136" t="s">
        <v>1060</v>
      </c>
      <c r="C83" s="136">
        <v>11109</v>
      </c>
      <c r="D83" s="136" t="s">
        <v>790</v>
      </c>
      <c r="E83" s="137" t="s">
        <v>791</v>
      </c>
      <c r="F83" s="137" t="s">
        <v>116</v>
      </c>
      <c r="G83" s="135" t="s">
        <v>98</v>
      </c>
      <c r="H83" s="187">
        <v>7000000</v>
      </c>
      <c r="I83" s="138">
        <v>117300061.2</v>
      </c>
      <c r="J83" s="138" t="s">
        <v>97</v>
      </c>
      <c r="K83" s="138">
        <v>117884613</v>
      </c>
      <c r="L83" s="138">
        <v>1948506</v>
      </c>
      <c r="M83" s="138" t="s">
        <v>97</v>
      </c>
      <c r="N83" s="138">
        <v>1948506</v>
      </c>
      <c r="O83" s="9" t="s">
        <v>270</v>
      </c>
    </row>
    <row r="84" spans="1:15" ht="13.5">
      <c r="A84" s="9" t="s">
        <v>763</v>
      </c>
      <c r="B84" s="136" t="s">
        <v>1060</v>
      </c>
      <c r="C84" s="136">
        <v>38828</v>
      </c>
      <c r="D84" s="136" t="s">
        <v>812</v>
      </c>
      <c r="E84" s="137" t="s">
        <v>813</v>
      </c>
      <c r="F84" s="137" t="s">
        <v>116</v>
      </c>
      <c r="G84" s="135" t="s">
        <v>98</v>
      </c>
      <c r="H84" s="187">
        <v>340000</v>
      </c>
      <c r="I84" s="138">
        <v>10770502.4</v>
      </c>
      <c r="J84" s="138">
        <v>2817545.64</v>
      </c>
      <c r="K84" s="138">
        <v>8028350</v>
      </c>
      <c r="L84" s="138">
        <v>178912</v>
      </c>
      <c r="M84" s="138">
        <v>46212</v>
      </c>
      <c r="N84" s="138">
        <v>132700</v>
      </c>
      <c r="O84" s="9" t="s">
        <v>270</v>
      </c>
    </row>
    <row r="85" spans="1:15" ht="13.5">
      <c r="A85" s="9" t="s">
        <v>763</v>
      </c>
      <c r="B85" s="136" t="s">
        <v>1060</v>
      </c>
      <c r="C85" s="136" t="s">
        <v>768</v>
      </c>
      <c r="D85" s="136" t="s">
        <v>769</v>
      </c>
      <c r="E85" s="137" t="s">
        <v>770</v>
      </c>
      <c r="F85" s="137" t="s">
        <v>116</v>
      </c>
      <c r="G85" s="135" t="s">
        <v>98</v>
      </c>
      <c r="H85" s="187">
        <v>26133715</v>
      </c>
      <c r="I85" s="138">
        <v>1405811831.2</v>
      </c>
      <c r="J85" s="138">
        <v>75259173.08</v>
      </c>
      <c r="K85" s="138">
        <v>1338138516</v>
      </c>
      <c r="L85" s="138">
        <v>23352356</v>
      </c>
      <c r="M85" s="138">
        <v>1234364</v>
      </c>
      <c r="N85" s="138">
        <v>22117992</v>
      </c>
      <c r="O85" s="9" t="s">
        <v>270</v>
      </c>
    </row>
    <row r="86" spans="1:15" ht="13.5">
      <c r="A86" s="9" t="s">
        <v>763</v>
      </c>
      <c r="B86" s="136" t="s">
        <v>1060</v>
      </c>
      <c r="C86" s="136" t="s">
        <v>792</v>
      </c>
      <c r="D86" s="136" t="s">
        <v>793</v>
      </c>
      <c r="E86" s="137" t="s">
        <v>794</v>
      </c>
      <c r="F86" s="137" t="s">
        <v>116</v>
      </c>
      <c r="G86" s="135" t="s">
        <v>98</v>
      </c>
      <c r="H86" s="187">
        <v>172666</v>
      </c>
      <c r="I86" s="138">
        <v>523258.4</v>
      </c>
      <c r="J86" s="138" t="s">
        <v>97</v>
      </c>
      <c r="K86" s="138">
        <v>525866</v>
      </c>
      <c r="L86" s="138">
        <v>8692</v>
      </c>
      <c r="M86" s="138" t="s">
        <v>97</v>
      </c>
      <c r="N86" s="138">
        <v>8692</v>
      </c>
      <c r="O86" s="9" t="s">
        <v>270</v>
      </c>
    </row>
    <row r="87" spans="1:15" ht="13.5">
      <c r="A87" s="9" t="s">
        <v>763</v>
      </c>
      <c r="B87" s="136" t="s">
        <v>1060</v>
      </c>
      <c r="C87" s="136" t="s">
        <v>835</v>
      </c>
      <c r="D87" s="136" t="s">
        <v>836</v>
      </c>
      <c r="E87" s="137" t="s">
        <v>837</v>
      </c>
      <c r="F87" s="137" t="s">
        <v>380</v>
      </c>
      <c r="G87" s="135" t="s">
        <v>98</v>
      </c>
      <c r="H87" s="187">
        <v>199000</v>
      </c>
      <c r="I87" s="138">
        <v>11740745.8</v>
      </c>
      <c r="J87" s="138" t="s">
        <v>97</v>
      </c>
      <c r="K87" s="138">
        <v>11799254.5</v>
      </c>
      <c r="L87" s="138">
        <v>195029</v>
      </c>
      <c r="M87" s="138" t="s">
        <v>97</v>
      </c>
      <c r="N87" s="138">
        <v>195029</v>
      </c>
      <c r="O87" s="9" t="s">
        <v>270</v>
      </c>
    </row>
    <row r="88" spans="1:15" ht="13.5">
      <c r="A88" s="9" t="s">
        <v>158</v>
      </c>
      <c r="B88" s="136" t="s">
        <v>1060</v>
      </c>
      <c r="C88" s="136" t="s">
        <v>687</v>
      </c>
      <c r="D88" s="136" t="s">
        <v>688</v>
      </c>
      <c r="E88" s="137" t="s">
        <v>332</v>
      </c>
      <c r="F88" s="137" t="s">
        <v>130</v>
      </c>
      <c r="G88" s="135" t="s">
        <v>98</v>
      </c>
      <c r="H88" s="187">
        <v>80000000</v>
      </c>
      <c r="I88" s="138">
        <v>903000000</v>
      </c>
      <c r="J88" s="138">
        <v>22862962.5</v>
      </c>
      <c r="K88" s="138">
        <v>884721750</v>
      </c>
      <c r="L88" s="138">
        <v>15000000</v>
      </c>
      <c r="M88" s="138">
        <v>376500</v>
      </c>
      <c r="N88" s="138">
        <v>14623500</v>
      </c>
      <c r="O88" s="9" t="s">
        <v>103</v>
      </c>
    </row>
    <row r="89" spans="1:15" ht="13.5">
      <c r="A89" s="9" t="s">
        <v>158</v>
      </c>
      <c r="B89" s="136" t="s">
        <v>1062</v>
      </c>
      <c r="C89" s="136" t="s">
        <v>330</v>
      </c>
      <c r="D89" s="136" t="s">
        <v>331</v>
      </c>
      <c r="E89" s="137" t="s">
        <v>332</v>
      </c>
      <c r="F89" s="137" t="s">
        <v>162</v>
      </c>
      <c r="G89" s="9" t="s">
        <v>157</v>
      </c>
      <c r="H89" s="188">
        <v>162509000</v>
      </c>
      <c r="I89" s="138">
        <v>12209533486.91</v>
      </c>
      <c r="J89" s="138">
        <v>1703859789.069</v>
      </c>
      <c r="K89" s="138">
        <v>10924915148.646</v>
      </c>
      <c r="L89" s="138">
        <v>202816170.879</v>
      </c>
      <c r="M89" s="138">
        <v>28154371.146</v>
      </c>
      <c r="N89" s="138">
        <v>180577109.895</v>
      </c>
      <c r="O89" s="9" t="s">
        <v>103</v>
      </c>
    </row>
    <row r="90" spans="1:15" ht="13.5">
      <c r="A90" s="9" t="s">
        <v>570</v>
      </c>
      <c r="B90" s="136" t="s">
        <v>1062</v>
      </c>
      <c r="C90" s="136">
        <v>2371</v>
      </c>
      <c r="D90" s="136" t="s">
        <v>100</v>
      </c>
      <c r="E90" s="137" t="s">
        <v>101</v>
      </c>
      <c r="F90" s="137" t="s">
        <v>102</v>
      </c>
      <c r="G90" s="9" t="s">
        <v>98</v>
      </c>
      <c r="H90" s="188">
        <v>300000000</v>
      </c>
      <c r="I90" s="138">
        <v>18060000000</v>
      </c>
      <c r="J90" s="138" t="s">
        <v>97</v>
      </c>
      <c r="K90" s="138">
        <v>18150000000</v>
      </c>
      <c r="L90" s="138">
        <v>300000000</v>
      </c>
      <c r="M90" s="138" t="s">
        <v>97</v>
      </c>
      <c r="N90" s="138">
        <v>300000000</v>
      </c>
      <c r="O90" s="9" t="s">
        <v>103</v>
      </c>
    </row>
    <row r="91" spans="1:15" ht="13.5">
      <c r="A91" s="9" t="s">
        <v>570</v>
      </c>
      <c r="B91" s="136" t="s">
        <v>1060</v>
      </c>
      <c r="C91" s="136">
        <v>14009</v>
      </c>
      <c r="D91" s="136" t="s">
        <v>628</v>
      </c>
      <c r="E91" s="137" t="s">
        <v>629</v>
      </c>
      <c r="F91" s="137" t="s">
        <v>630</v>
      </c>
      <c r="G91" s="135" t="s">
        <v>118</v>
      </c>
      <c r="H91" s="187">
        <v>30000000</v>
      </c>
      <c r="I91" s="138">
        <v>75268817.204</v>
      </c>
      <c r="J91" s="138" t="s">
        <v>97</v>
      </c>
      <c r="K91" s="138">
        <v>79417169.861</v>
      </c>
      <c r="L91" s="138">
        <v>1250312.578</v>
      </c>
      <c r="M91" s="138" t="s">
        <v>97</v>
      </c>
      <c r="N91" s="138">
        <v>1312680.494</v>
      </c>
      <c r="O91" s="9" t="s">
        <v>103</v>
      </c>
    </row>
    <row r="92" spans="1:15" ht="13.5">
      <c r="A92" s="9" t="s">
        <v>570</v>
      </c>
      <c r="B92" s="136" t="s">
        <v>1060</v>
      </c>
      <c r="C92" s="136">
        <v>8220060001</v>
      </c>
      <c r="D92" s="136" t="s">
        <v>620</v>
      </c>
      <c r="E92" s="137" t="s">
        <v>621</v>
      </c>
      <c r="F92" s="137" t="s">
        <v>282</v>
      </c>
      <c r="G92" s="135" t="s">
        <v>118</v>
      </c>
      <c r="H92" s="187">
        <v>80000000</v>
      </c>
      <c r="I92" s="138" t="s">
        <v>97</v>
      </c>
      <c r="J92" s="138" t="s">
        <v>97</v>
      </c>
      <c r="K92" s="138">
        <v>635337358.887</v>
      </c>
      <c r="L92" s="138" t="s">
        <v>97</v>
      </c>
      <c r="M92" s="138" t="s">
        <v>97</v>
      </c>
      <c r="N92" s="138">
        <v>10501443.949</v>
      </c>
      <c r="O92" s="9" t="s">
        <v>103</v>
      </c>
    </row>
    <row r="93" spans="1:15" ht="13.5">
      <c r="A93" s="9" t="s">
        <v>1024</v>
      </c>
      <c r="B93" s="136" t="s">
        <v>1062</v>
      </c>
      <c r="C93" s="136" t="s">
        <v>1025</v>
      </c>
      <c r="D93" s="136" t="s">
        <v>1026</v>
      </c>
      <c r="E93" s="137" t="s">
        <v>1173</v>
      </c>
      <c r="F93" s="137" t="s">
        <v>146</v>
      </c>
      <c r="G93" s="9" t="s">
        <v>132</v>
      </c>
      <c r="H93" s="188">
        <v>40000000</v>
      </c>
      <c r="I93" s="138" t="s">
        <v>97</v>
      </c>
      <c r="J93" s="138">
        <v>1952589263.65</v>
      </c>
      <c r="K93" s="138">
        <v>1292968564.383</v>
      </c>
      <c r="L93" s="138" t="s">
        <v>97</v>
      </c>
      <c r="M93" s="138">
        <v>32207004.23</v>
      </c>
      <c r="N93" s="138">
        <v>21371381.229</v>
      </c>
      <c r="O93" s="9" t="s">
        <v>103</v>
      </c>
    </row>
    <row r="94" spans="1:15" ht="13.5">
      <c r="A94" s="9" t="s">
        <v>137</v>
      </c>
      <c r="B94" s="136" t="s">
        <v>1060</v>
      </c>
      <c r="C94" s="136">
        <v>6533674</v>
      </c>
      <c r="D94" s="136" t="s">
        <v>685</v>
      </c>
      <c r="E94" s="137" t="s">
        <v>686</v>
      </c>
      <c r="F94" s="137" t="s">
        <v>657</v>
      </c>
      <c r="G94" s="135" t="s">
        <v>132</v>
      </c>
      <c r="H94" s="187">
        <v>14000000</v>
      </c>
      <c r="I94" s="138">
        <v>1059020339.438</v>
      </c>
      <c r="J94" s="138">
        <v>882635858.439</v>
      </c>
      <c r="K94" s="138">
        <v>232620236.264</v>
      </c>
      <c r="L94" s="138">
        <v>17591699.991</v>
      </c>
      <c r="M94" s="138">
        <v>14588717.418</v>
      </c>
      <c r="N94" s="138">
        <v>3844962.583</v>
      </c>
      <c r="O94" s="9" t="s">
        <v>103</v>
      </c>
    </row>
    <row r="95" spans="1:15" ht="13.5">
      <c r="A95" s="9" t="s">
        <v>370</v>
      </c>
      <c r="B95" s="136" t="s">
        <v>1062</v>
      </c>
      <c r="C95" s="136" t="s">
        <v>398</v>
      </c>
      <c r="D95" s="136" t="s">
        <v>399</v>
      </c>
      <c r="E95" s="137" t="s">
        <v>364</v>
      </c>
      <c r="F95" s="137" t="s">
        <v>146</v>
      </c>
      <c r="G95" s="9" t="s">
        <v>157</v>
      </c>
      <c r="H95" s="188">
        <v>20700000</v>
      </c>
      <c r="I95" s="138">
        <v>1552329479.202</v>
      </c>
      <c r="J95" s="138">
        <v>11946923.01</v>
      </c>
      <c r="K95" s="138">
        <v>1594481147.674</v>
      </c>
      <c r="L95" s="138">
        <v>25786203.973</v>
      </c>
      <c r="M95" s="138">
        <v>196997.66</v>
      </c>
      <c r="N95" s="138">
        <v>26355060.292</v>
      </c>
      <c r="O95" s="9" t="s">
        <v>103</v>
      </c>
    </row>
    <row r="96" spans="1:15" ht="13.5">
      <c r="A96" s="9" t="s">
        <v>370</v>
      </c>
      <c r="B96" s="136" t="s">
        <v>1062</v>
      </c>
      <c r="C96" s="136" t="s">
        <v>412</v>
      </c>
      <c r="D96" s="136" t="s">
        <v>413</v>
      </c>
      <c r="E96" s="137" t="s">
        <v>364</v>
      </c>
      <c r="F96" s="137" t="s">
        <v>414</v>
      </c>
      <c r="G96" s="9" t="s">
        <v>157</v>
      </c>
      <c r="H96" s="188">
        <v>68900000</v>
      </c>
      <c r="I96" s="138">
        <v>5484319289.905</v>
      </c>
      <c r="J96" s="138">
        <v>5536401615.902</v>
      </c>
      <c r="K96" s="138" t="s">
        <v>97</v>
      </c>
      <c r="L96" s="138">
        <v>91101649.334</v>
      </c>
      <c r="M96" s="138">
        <v>91473536.773</v>
      </c>
      <c r="N96" s="138" t="s">
        <v>97</v>
      </c>
      <c r="O96" s="9" t="s">
        <v>103</v>
      </c>
    </row>
    <row r="97" spans="1:15" ht="13.5">
      <c r="A97" s="9" t="s">
        <v>370</v>
      </c>
      <c r="B97" s="136" t="s">
        <v>1062</v>
      </c>
      <c r="C97" s="136" t="s">
        <v>1309</v>
      </c>
      <c r="D97" s="136" t="s">
        <v>1310</v>
      </c>
      <c r="E97" s="137" t="s">
        <v>1311</v>
      </c>
      <c r="F97" s="137" t="s">
        <v>414</v>
      </c>
      <c r="G97" s="9" t="s">
        <v>157</v>
      </c>
      <c r="H97" s="188">
        <v>91800000</v>
      </c>
      <c r="I97" s="138" t="s">
        <v>97</v>
      </c>
      <c r="J97" s="138">
        <v>3036249999.08</v>
      </c>
      <c r="K97" s="138">
        <v>5372366221.705</v>
      </c>
      <c r="L97" s="138" t="s">
        <v>97</v>
      </c>
      <c r="M97" s="138">
        <v>49999999.99</v>
      </c>
      <c r="N97" s="138">
        <v>88799441.681</v>
      </c>
      <c r="O97" s="9" t="s">
        <v>103</v>
      </c>
    </row>
    <row r="98" spans="1:15" ht="13.5">
      <c r="A98" s="9" t="s">
        <v>370</v>
      </c>
      <c r="B98" s="136" t="s">
        <v>1062</v>
      </c>
      <c r="C98" s="136" t="s">
        <v>435</v>
      </c>
      <c r="D98" s="136" t="s">
        <v>436</v>
      </c>
      <c r="E98" s="137" t="s">
        <v>329</v>
      </c>
      <c r="F98" s="137" t="s">
        <v>162</v>
      </c>
      <c r="G98" s="9" t="s">
        <v>157</v>
      </c>
      <c r="H98" s="188">
        <v>281800000</v>
      </c>
      <c r="I98" s="138">
        <v>5250547175.183</v>
      </c>
      <c r="J98" s="138">
        <v>1915622693.59</v>
      </c>
      <c r="K98" s="138">
        <v>3539376128.849</v>
      </c>
      <c r="L98" s="138">
        <v>87218391.614</v>
      </c>
      <c r="M98" s="138">
        <v>31569259.95</v>
      </c>
      <c r="N98" s="138">
        <v>58502084.774</v>
      </c>
      <c r="O98" s="9" t="s">
        <v>103</v>
      </c>
    </row>
    <row r="99" spans="1:15" ht="13.5">
      <c r="A99" s="9" t="s">
        <v>370</v>
      </c>
      <c r="B99" s="136" t="s">
        <v>1060</v>
      </c>
      <c r="C99" s="136" t="s">
        <v>1329</v>
      </c>
      <c r="D99" s="136" t="s">
        <v>1330</v>
      </c>
      <c r="E99" s="137" t="s">
        <v>1331</v>
      </c>
      <c r="F99" s="137" t="s">
        <v>759</v>
      </c>
      <c r="G99" s="135" t="s">
        <v>98</v>
      </c>
      <c r="H99" s="187">
        <v>1684040</v>
      </c>
      <c r="I99" s="138" t="s">
        <v>97</v>
      </c>
      <c r="J99" s="138">
        <v>14731149.84</v>
      </c>
      <c r="K99" s="138">
        <v>87184856</v>
      </c>
      <c r="L99" s="138" t="s">
        <v>97</v>
      </c>
      <c r="M99" s="138">
        <v>242968</v>
      </c>
      <c r="N99" s="138">
        <v>1441072</v>
      </c>
      <c r="O99" s="9" t="s">
        <v>103</v>
      </c>
    </row>
    <row r="100" spans="1:15" ht="13.5">
      <c r="A100" s="9" t="s">
        <v>445</v>
      </c>
      <c r="B100" s="136" t="s">
        <v>1062</v>
      </c>
      <c r="C100" s="136" t="s">
        <v>460</v>
      </c>
      <c r="D100" s="136" t="s">
        <v>461</v>
      </c>
      <c r="E100" s="137" t="s">
        <v>462</v>
      </c>
      <c r="F100" s="137" t="s">
        <v>282</v>
      </c>
      <c r="G100" s="9" t="s">
        <v>451</v>
      </c>
      <c r="H100" s="188">
        <v>55170000</v>
      </c>
      <c r="I100" s="138">
        <v>4882114344.639</v>
      </c>
      <c r="J100" s="138">
        <v>3105683872.933</v>
      </c>
      <c r="K100" s="138">
        <v>1882999609.627</v>
      </c>
      <c r="L100" s="138">
        <v>81098244.928</v>
      </c>
      <c r="M100" s="138">
        <v>51433000.007</v>
      </c>
      <c r="N100" s="138">
        <v>31123960.49</v>
      </c>
      <c r="O100" s="9" t="s">
        <v>103</v>
      </c>
    </row>
    <row r="101" spans="1:15" ht="13.5">
      <c r="A101" s="9" t="s">
        <v>445</v>
      </c>
      <c r="B101" s="136" t="s">
        <v>1060</v>
      </c>
      <c r="C101" s="136" t="s">
        <v>756</v>
      </c>
      <c r="D101" s="136" t="s">
        <v>757</v>
      </c>
      <c r="E101" s="137" t="s">
        <v>758</v>
      </c>
      <c r="F101" s="137" t="s">
        <v>759</v>
      </c>
      <c r="G101" s="135" t="s">
        <v>451</v>
      </c>
      <c r="H101" s="187">
        <v>200000</v>
      </c>
      <c r="I101" s="138">
        <v>17698438.806</v>
      </c>
      <c r="J101" s="138" t="s">
        <v>97</v>
      </c>
      <c r="K101" s="138">
        <v>18313955.005</v>
      </c>
      <c r="L101" s="138">
        <v>293994</v>
      </c>
      <c r="M101" s="138" t="s">
        <v>97</v>
      </c>
      <c r="N101" s="138">
        <v>302710</v>
      </c>
      <c r="O101" s="9" t="s">
        <v>103</v>
      </c>
    </row>
    <row r="102" spans="1:15" ht="13.5">
      <c r="A102" s="9" t="s">
        <v>471</v>
      </c>
      <c r="B102" s="136" t="s">
        <v>1062</v>
      </c>
      <c r="C102" s="136" t="s">
        <v>494</v>
      </c>
      <c r="D102" s="136" t="s">
        <v>495</v>
      </c>
      <c r="E102" s="137" t="s">
        <v>321</v>
      </c>
      <c r="F102" s="137" t="s">
        <v>496</v>
      </c>
      <c r="G102" s="9" t="s">
        <v>157</v>
      </c>
      <c r="H102" s="188">
        <v>18350000</v>
      </c>
      <c r="I102" s="138">
        <v>1623831760.452</v>
      </c>
      <c r="J102" s="138">
        <v>1462997505.3</v>
      </c>
      <c r="K102" s="138">
        <v>216957719.342</v>
      </c>
      <c r="L102" s="138">
        <v>26973949.509</v>
      </c>
      <c r="M102" s="138">
        <v>24078364.4</v>
      </c>
      <c r="N102" s="138">
        <v>3586078.006</v>
      </c>
      <c r="O102" s="9" t="s">
        <v>103</v>
      </c>
    </row>
    <row r="103" spans="1:15" ht="13.5">
      <c r="A103" s="9" t="s">
        <v>560</v>
      </c>
      <c r="B103" s="136" t="s">
        <v>1060</v>
      </c>
      <c r="C103" s="136" t="s">
        <v>907</v>
      </c>
      <c r="D103" s="136" t="s">
        <v>908</v>
      </c>
      <c r="E103" s="137" t="s">
        <v>909</v>
      </c>
      <c r="F103" s="137" t="s">
        <v>196</v>
      </c>
      <c r="G103" s="135" t="s">
        <v>557</v>
      </c>
      <c r="H103" s="187">
        <v>500000000</v>
      </c>
      <c r="I103" s="138" t="s">
        <v>97</v>
      </c>
      <c r="J103" s="138" t="s">
        <v>97</v>
      </c>
      <c r="K103" s="138">
        <v>8065698782.813</v>
      </c>
      <c r="L103" s="138" t="s">
        <v>97</v>
      </c>
      <c r="M103" s="138" t="s">
        <v>97</v>
      </c>
      <c r="N103" s="138">
        <v>133317335.253</v>
      </c>
      <c r="O103" s="9" t="s">
        <v>103</v>
      </c>
    </row>
    <row r="104" spans="1:15" ht="13.5">
      <c r="A104" s="9" t="s">
        <v>935</v>
      </c>
      <c r="B104" s="136" t="s">
        <v>1060</v>
      </c>
      <c r="C104" s="136">
        <v>10764</v>
      </c>
      <c r="D104" s="136" t="s">
        <v>1174</v>
      </c>
      <c r="E104" s="137" t="s">
        <v>1175</v>
      </c>
      <c r="F104" s="137" t="s">
        <v>304</v>
      </c>
      <c r="G104" s="135" t="s">
        <v>576</v>
      </c>
      <c r="H104" s="187">
        <v>35000000</v>
      </c>
      <c r="I104" s="138" t="s">
        <v>97</v>
      </c>
      <c r="J104" s="138">
        <v>2087779635.045</v>
      </c>
      <c r="K104" s="138">
        <v>2113423814.129</v>
      </c>
      <c r="L104" s="138" t="s">
        <v>97</v>
      </c>
      <c r="M104" s="138">
        <v>34446124.98</v>
      </c>
      <c r="N104" s="138">
        <v>34932625.027</v>
      </c>
      <c r="O104" s="9" t="s">
        <v>103</v>
      </c>
    </row>
    <row r="105" spans="1:15" ht="13.5">
      <c r="A105" s="9" t="s">
        <v>970</v>
      </c>
      <c r="B105" s="136" t="s">
        <v>1060</v>
      </c>
      <c r="C105" s="136" t="s">
        <v>86</v>
      </c>
      <c r="D105" s="136" t="s">
        <v>87</v>
      </c>
      <c r="E105" s="137" t="s">
        <v>88</v>
      </c>
      <c r="F105" s="137" t="s">
        <v>89</v>
      </c>
      <c r="G105" s="135" t="s">
        <v>98</v>
      </c>
      <c r="H105" s="187">
        <v>200000000</v>
      </c>
      <c r="I105" s="138">
        <v>12040000000</v>
      </c>
      <c r="J105" s="138">
        <v>1293804433.96</v>
      </c>
      <c r="K105" s="138">
        <v>10809388166.5</v>
      </c>
      <c r="L105" s="138">
        <v>200000000</v>
      </c>
      <c r="M105" s="138">
        <v>21332427</v>
      </c>
      <c r="N105" s="138">
        <v>178667573</v>
      </c>
      <c r="O105" s="9" t="s">
        <v>103</v>
      </c>
    </row>
    <row r="106" spans="1:15" ht="13.5">
      <c r="A106" s="9" t="s">
        <v>355</v>
      </c>
      <c r="B106" s="136" t="s">
        <v>1060</v>
      </c>
      <c r="C106" s="136" t="s">
        <v>731</v>
      </c>
      <c r="D106" s="136" t="s">
        <v>732</v>
      </c>
      <c r="E106" s="137" t="s">
        <v>733</v>
      </c>
      <c r="F106" s="137" t="s">
        <v>734</v>
      </c>
      <c r="G106" s="135" t="s">
        <v>98</v>
      </c>
      <c r="H106" s="187">
        <v>495000</v>
      </c>
      <c r="I106" s="138">
        <v>10065440.602</v>
      </c>
      <c r="J106" s="138" t="s">
        <v>97</v>
      </c>
      <c r="K106" s="138">
        <v>10115600.605</v>
      </c>
      <c r="L106" s="138">
        <v>167200.01</v>
      </c>
      <c r="M106" s="138" t="s">
        <v>97</v>
      </c>
      <c r="N106" s="138">
        <v>167200.01</v>
      </c>
      <c r="O106" s="9" t="s">
        <v>735</v>
      </c>
    </row>
    <row r="107" spans="1:15" ht="13.5">
      <c r="A107" s="9" t="s">
        <v>137</v>
      </c>
      <c r="B107" s="136" t="s">
        <v>1060</v>
      </c>
      <c r="C107" s="136" t="s">
        <v>667</v>
      </c>
      <c r="D107" s="136" t="s">
        <v>668</v>
      </c>
      <c r="E107" s="137" t="s">
        <v>669</v>
      </c>
      <c r="F107" s="137" t="s">
        <v>929</v>
      </c>
      <c r="G107" s="135" t="s">
        <v>132</v>
      </c>
      <c r="H107" s="187">
        <v>1022000</v>
      </c>
      <c r="I107" s="138">
        <v>64685567.487</v>
      </c>
      <c r="J107" s="138">
        <v>22644711.885</v>
      </c>
      <c r="K107" s="138">
        <v>45875495.415</v>
      </c>
      <c r="L107" s="138">
        <v>1074511.088</v>
      </c>
      <c r="M107" s="138">
        <v>373652.532</v>
      </c>
      <c r="N107" s="138">
        <v>758272.651</v>
      </c>
      <c r="O107" s="9" t="s">
        <v>1216</v>
      </c>
    </row>
    <row r="108" spans="1:15" ht="13.5">
      <c r="A108" s="9" t="s">
        <v>158</v>
      </c>
      <c r="B108" s="136" t="s">
        <v>1062</v>
      </c>
      <c r="C108" s="136" t="s">
        <v>197</v>
      </c>
      <c r="D108" s="136" t="s">
        <v>198</v>
      </c>
      <c r="E108" s="137" t="s">
        <v>199</v>
      </c>
      <c r="F108" s="137" t="s">
        <v>130</v>
      </c>
      <c r="G108" s="9" t="s">
        <v>157</v>
      </c>
      <c r="H108" s="188">
        <v>61845087.83</v>
      </c>
      <c r="I108" s="138">
        <v>498380264.508</v>
      </c>
      <c r="J108" s="138">
        <v>82485058.727</v>
      </c>
      <c r="K108" s="138">
        <v>432659144.409</v>
      </c>
      <c r="L108" s="138">
        <v>8278741.935</v>
      </c>
      <c r="M108" s="138">
        <v>1361706.453</v>
      </c>
      <c r="N108" s="138">
        <v>7151390.817</v>
      </c>
      <c r="O108" s="9" t="s">
        <v>213</v>
      </c>
    </row>
    <row r="109" spans="1:15" ht="13.5">
      <c r="A109" s="9" t="s">
        <v>158</v>
      </c>
      <c r="B109" s="136" t="s">
        <v>1062</v>
      </c>
      <c r="C109" s="136" t="s">
        <v>1030</v>
      </c>
      <c r="D109" s="136" t="s">
        <v>1031</v>
      </c>
      <c r="E109" s="137" t="s">
        <v>238</v>
      </c>
      <c r="F109" s="137" t="s">
        <v>130</v>
      </c>
      <c r="G109" s="9" t="s">
        <v>157</v>
      </c>
      <c r="H109" s="188">
        <v>17376497.87</v>
      </c>
      <c r="I109" s="138">
        <v>1409725085.484</v>
      </c>
      <c r="J109" s="138">
        <v>145791409.144</v>
      </c>
      <c r="K109" s="138">
        <v>1312240856.008</v>
      </c>
      <c r="L109" s="138">
        <v>23417360.224</v>
      </c>
      <c r="M109" s="138">
        <v>2397645.1</v>
      </c>
      <c r="N109" s="138">
        <v>21689931.504</v>
      </c>
      <c r="O109" s="9" t="s">
        <v>213</v>
      </c>
    </row>
    <row r="110" spans="1:15" ht="13.5">
      <c r="A110" s="9" t="s">
        <v>158</v>
      </c>
      <c r="B110" s="136" t="s">
        <v>1062</v>
      </c>
      <c r="C110" s="136" t="s">
        <v>236</v>
      </c>
      <c r="D110" s="136" t="s">
        <v>237</v>
      </c>
      <c r="E110" s="137" t="s">
        <v>238</v>
      </c>
      <c r="F110" s="137" t="s">
        <v>130</v>
      </c>
      <c r="G110" s="9" t="s">
        <v>157</v>
      </c>
      <c r="H110" s="188">
        <v>5288000</v>
      </c>
      <c r="I110" s="138">
        <v>467946722.031</v>
      </c>
      <c r="J110" s="138">
        <v>47587893.32</v>
      </c>
      <c r="K110" s="138">
        <v>435597419.784</v>
      </c>
      <c r="L110" s="138">
        <v>7773201.363</v>
      </c>
      <c r="M110" s="138">
        <v>785430.3</v>
      </c>
      <c r="N110" s="138">
        <v>7199957.352</v>
      </c>
      <c r="O110" s="9" t="s">
        <v>213</v>
      </c>
    </row>
    <row r="111" spans="1:15" ht="13.5">
      <c r="A111" s="9" t="s">
        <v>158</v>
      </c>
      <c r="B111" s="136" t="s">
        <v>1062</v>
      </c>
      <c r="C111" s="136" t="s">
        <v>241</v>
      </c>
      <c r="D111" s="136" t="s">
        <v>242</v>
      </c>
      <c r="E111" s="137" t="s">
        <v>234</v>
      </c>
      <c r="F111" s="137" t="s">
        <v>510</v>
      </c>
      <c r="G111" s="9" t="s">
        <v>157</v>
      </c>
      <c r="H111" s="188">
        <v>2267502.43</v>
      </c>
      <c r="I111" s="138">
        <v>186276068.433</v>
      </c>
      <c r="J111" s="138">
        <v>58757713.92</v>
      </c>
      <c r="K111" s="138">
        <v>133875011.083</v>
      </c>
      <c r="L111" s="138">
        <v>3094286.851</v>
      </c>
      <c r="M111" s="138">
        <v>969051.233</v>
      </c>
      <c r="N111" s="138">
        <v>2212810.101</v>
      </c>
      <c r="O111" s="9" t="s">
        <v>213</v>
      </c>
    </row>
    <row r="112" spans="1:15" ht="13.5">
      <c r="A112" s="9" t="s">
        <v>158</v>
      </c>
      <c r="B112" s="136" t="s">
        <v>1062</v>
      </c>
      <c r="C112" s="136" t="s">
        <v>243</v>
      </c>
      <c r="D112" s="136" t="s">
        <v>244</v>
      </c>
      <c r="E112" s="137" t="s">
        <v>234</v>
      </c>
      <c r="F112" s="137" t="s">
        <v>670</v>
      </c>
      <c r="G112" s="9" t="s">
        <v>157</v>
      </c>
      <c r="H112" s="188">
        <v>2413764.35</v>
      </c>
      <c r="I112" s="138">
        <v>122119227.761</v>
      </c>
      <c r="J112" s="138">
        <v>28756292.078</v>
      </c>
      <c r="K112" s="138">
        <v>97613380.174</v>
      </c>
      <c r="L112" s="138">
        <v>2028558.601</v>
      </c>
      <c r="M112" s="138">
        <v>474299.612</v>
      </c>
      <c r="N112" s="138">
        <v>1613444.3</v>
      </c>
      <c r="O112" s="9" t="s">
        <v>213</v>
      </c>
    </row>
    <row r="113" spans="1:15" ht="13.5">
      <c r="A113" s="9" t="s">
        <v>158</v>
      </c>
      <c r="B113" s="136" t="s">
        <v>1062</v>
      </c>
      <c r="C113" s="136" t="s">
        <v>1032</v>
      </c>
      <c r="D113" s="136" t="s">
        <v>246</v>
      </c>
      <c r="E113" s="137" t="s">
        <v>247</v>
      </c>
      <c r="F113" s="137" t="s">
        <v>10</v>
      </c>
      <c r="G113" s="9" t="s">
        <v>98</v>
      </c>
      <c r="H113" s="188">
        <v>152500000</v>
      </c>
      <c r="I113" s="138">
        <v>15050000</v>
      </c>
      <c r="J113" s="138" t="s">
        <v>97</v>
      </c>
      <c r="K113" s="138">
        <v>15125000</v>
      </c>
      <c r="L113" s="138">
        <v>250000</v>
      </c>
      <c r="M113" s="138" t="s">
        <v>97</v>
      </c>
      <c r="N113" s="138">
        <v>250000</v>
      </c>
      <c r="O113" s="9" t="s">
        <v>213</v>
      </c>
    </row>
    <row r="114" spans="1:15" ht="13.5">
      <c r="A114" s="9" t="s">
        <v>158</v>
      </c>
      <c r="B114" s="136" t="s">
        <v>1062</v>
      </c>
      <c r="C114" s="136" t="s">
        <v>245</v>
      </c>
      <c r="D114" s="136" t="s">
        <v>246</v>
      </c>
      <c r="E114" s="137" t="s">
        <v>247</v>
      </c>
      <c r="F114" s="137" t="s">
        <v>204</v>
      </c>
      <c r="G114" s="9" t="s">
        <v>98</v>
      </c>
      <c r="H114" s="188">
        <v>25000000</v>
      </c>
      <c r="I114" s="138">
        <v>1396082292.752</v>
      </c>
      <c r="J114" s="138">
        <v>25163216.9</v>
      </c>
      <c r="K114" s="138">
        <v>1377972653.75</v>
      </c>
      <c r="L114" s="138">
        <v>23190735.76</v>
      </c>
      <c r="M114" s="138">
        <v>414328.26</v>
      </c>
      <c r="N114" s="138">
        <v>22776407.5</v>
      </c>
      <c r="O114" s="9" t="s">
        <v>213</v>
      </c>
    </row>
    <row r="115" spans="1:15" ht="13.5">
      <c r="A115" s="9" t="s">
        <v>158</v>
      </c>
      <c r="B115" s="136" t="s">
        <v>1062</v>
      </c>
      <c r="C115" s="136" t="s">
        <v>273</v>
      </c>
      <c r="D115" s="136" t="s">
        <v>274</v>
      </c>
      <c r="E115" s="137" t="s">
        <v>275</v>
      </c>
      <c r="F115" s="137" t="s">
        <v>130</v>
      </c>
      <c r="G115" s="9" t="s">
        <v>211</v>
      </c>
      <c r="H115" s="188">
        <v>16436520000</v>
      </c>
      <c r="I115" s="138">
        <v>5109225733.161</v>
      </c>
      <c r="J115" s="138">
        <v>1674175230</v>
      </c>
      <c r="K115" s="138">
        <v>3264866100.588</v>
      </c>
      <c r="L115" s="138">
        <v>84870859.355</v>
      </c>
      <c r="M115" s="138">
        <v>27459000</v>
      </c>
      <c r="N115" s="138">
        <v>53964728.935</v>
      </c>
      <c r="O115" s="9" t="s">
        <v>213</v>
      </c>
    </row>
    <row r="116" spans="1:15" ht="13.5">
      <c r="A116" s="9" t="s">
        <v>158</v>
      </c>
      <c r="B116" s="136" t="s">
        <v>1062</v>
      </c>
      <c r="C116" s="136" t="s">
        <v>276</v>
      </c>
      <c r="D116" s="136" t="s">
        <v>277</v>
      </c>
      <c r="E116" s="137" t="s">
        <v>275</v>
      </c>
      <c r="F116" s="137" t="s">
        <v>162</v>
      </c>
      <c r="G116" s="9" t="s">
        <v>157</v>
      </c>
      <c r="H116" s="188">
        <v>12500902.93</v>
      </c>
      <c r="I116" s="138">
        <v>963591500.793</v>
      </c>
      <c r="J116" s="138">
        <v>39709613.826</v>
      </c>
      <c r="K116" s="138">
        <v>956904148.988</v>
      </c>
      <c r="L116" s="138">
        <v>16006503.335</v>
      </c>
      <c r="M116" s="138">
        <v>655097.564</v>
      </c>
      <c r="N116" s="138">
        <v>15816597.504</v>
      </c>
      <c r="O116" s="9" t="s">
        <v>213</v>
      </c>
    </row>
    <row r="117" spans="1:15" ht="13.5">
      <c r="A117" s="9" t="s">
        <v>158</v>
      </c>
      <c r="B117" s="136" t="s">
        <v>1062</v>
      </c>
      <c r="C117" s="136" t="s">
        <v>1018</v>
      </c>
      <c r="D117" s="136" t="s">
        <v>1019</v>
      </c>
      <c r="E117" s="137" t="s">
        <v>1034</v>
      </c>
      <c r="F117" s="137" t="s">
        <v>235</v>
      </c>
      <c r="G117" s="9" t="s">
        <v>98</v>
      </c>
      <c r="H117" s="188">
        <v>400000000</v>
      </c>
      <c r="I117" s="138" t="s">
        <v>97</v>
      </c>
      <c r="J117" s="138">
        <v>12194000000</v>
      </c>
      <c r="K117" s="138">
        <v>12100000000</v>
      </c>
      <c r="L117" s="138" t="s">
        <v>97</v>
      </c>
      <c r="M117" s="138">
        <v>200000000</v>
      </c>
      <c r="N117" s="138">
        <v>200000000</v>
      </c>
      <c r="O117" s="9" t="s">
        <v>213</v>
      </c>
    </row>
    <row r="118" spans="1:15" ht="13.5">
      <c r="A118" s="9" t="s">
        <v>158</v>
      </c>
      <c r="B118" s="136" t="s">
        <v>1062</v>
      </c>
      <c r="C118" s="136" t="s">
        <v>345</v>
      </c>
      <c r="D118" s="136" t="s">
        <v>346</v>
      </c>
      <c r="E118" s="137" t="s">
        <v>347</v>
      </c>
      <c r="F118" s="137" t="s">
        <v>196</v>
      </c>
      <c r="G118" s="9" t="s">
        <v>98</v>
      </c>
      <c r="H118" s="188">
        <v>300000000</v>
      </c>
      <c r="I118" s="138" t="s">
        <v>97</v>
      </c>
      <c r="J118" s="138">
        <v>6097000000</v>
      </c>
      <c r="K118" s="138">
        <v>12100000000</v>
      </c>
      <c r="L118" s="138" t="s">
        <v>97</v>
      </c>
      <c r="M118" s="138">
        <v>100000000</v>
      </c>
      <c r="N118" s="138">
        <v>200000000</v>
      </c>
      <c r="O118" s="9" t="s">
        <v>213</v>
      </c>
    </row>
    <row r="119" spans="1:15" ht="13.5">
      <c r="A119" s="9" t="s">
        <v>158</v>
      </c>
      <c r="B119" s="136" t="s">
        <v>1062</v>
      </c>
      <c r="C119" s="136" t="s">
        <v>348</v>
      </c>
      <c r="D119" s="136" t="s">
        <v>349</v>
      </c>
      <c r="E119" s="137" t="s">
        <v>347</v>
      </c>
      <c r="F119" s="137" t="s">
        <v>173</v>
      </c>
      <c r="G119" s="9" t="s">
        <v>157</v>
      </c>
      <c r="H119" s="188">
        <v>13425000</v>
      </c>
      <c r="I119" s="138" t="s">
        <v>97</v>
      </c>
      <c r="J119" s="138">
        <v>1230910129.218</v>
      </c>
      <c r="K119" s="138" t="s">
        <v>97</v>
      </c>
      <c r="L119" s="138" t="s">
        <v>97</v>
      </c>
      <c r="M119" s="138">
        <v>20081000</v>
      </c>
      <c r="N119" s="138" t="s">
        <v>97</v>
      </c>
      <c r="O119" s="9" t="s">
        <v>213</v>
      </c>
    </row>
    <row r="120" spans="1:15" ht="13.5">
      <c r="A120" s="9" t="s">
        <v>689</v>
      </c>
      <c r="B120" s="136" t="s">
        <v>1060</v>
      </c>
      <c r="C120" s="136">
        <v>11706</v>
      </c>
      <c r="D120" s="136" t="s">
        <v>695</v>
      </c>
      <c r="E120" s="137" t="s">
        <v>696</v>
      </c>
      <c r="F120" s="137" t="s">
        <v>196</v>
      </c>
      <c r="G120" s="135" t="s">
        <v>132</v>
      </c>
      <c r="H120" s="187">
        <v>50000000</v>
      </c>
      <c r="I120" s="138">
        <v>1028697788.281</v>
      </c>
      <c r="J120" s="138" t="s">
        <v>97</v>
      </c>
      <c r="K120" s="138">
        <v>1105896928.263</v>
      </c>
      <c r="L120" s="138">
        <v>17088003.128</v>
      </c>
      <c r="M120" s="138" t="s">
        <v>97</v>
      </c>
      <c r="N120" s="138">
        <v>18279288.07</v>
      </c>
      <c r="O120" s="9" t="s">
        <v>213</v>
      </c>
    </row>
    <row r="121" spans="1:15" ht="13.5">
      <c r="A121" s="9" t="s">
        <v>689</v>
      </c>
      <c r="B121" s="136" t="s">
        <v>1060</v>
      </c>
      <c r="C121" s="136" t="s">
        <v>718</v>
      </c>
      <c r="D121" s="136" t="s">
        <v>719</v>
      </c>
      <c r="E121" s="137" t="s">
        <v>720</v>
      </c>
      <c r="F121" s="137" t="s">
        <v>196</v>
      </c>
      <c r="G121" s="135" t="s">
        <v>132</v>
      </c>
      <c r="H121" s="187">
        <v>970000</v>
      </c>
      <c r="I121" s="138">
        <v>17270428.051</v>
      </c>
      <c r="J121" s="138" t="s">
        <v>97</v>
      </c>
      <c r="K121" s="138">
        <v>18566495.961</v>
      </c>
      <c r="L121" s="138">
        <v>286884.187</v>
      </c>
      <c r="M121" s="138" t="s">
        <v>97</v>
      </c>
      <c r="N121" s="138">
        <v>306884.231</v>
      </c>
      <c r="O121" s="9" t="s">
        <v>213</v>
      </c>
    </row>
    <row r="122" spans="1:15" ht="13.5">
      <c r="A122" s="9" t="s">
        <v>355</v>
      </c>
      <c r="B122" s="136" t="s">
        <v>1060</v>
      </c>
      <c r="C122" s="136" t="s">
        <v>1176</v>
      </c>
      <c r="D122" s="136" t="s">
        <v>1177</v>
      </c>
      <c r="E122" s="137" t="s">
        <v>1178</v>
      </c>
      <c r="F122" s="137" t="s">
        <v>1179</v>
      </c>
      <c r="G122" s="135" t="s">
        <v>98</v>
      </c>
      <c r="H122" s="187">
        <v>500000</v>
      </c>
      <c r="I122" s="138">
        <v>424530.4</v>
      </c>
      <c r="J122" s="138" t="s">
        <v>97</v>
      </c>
      <c r="K122" s="138">
        <v>426646</v>
      </c>
      <c r="L122" s="138">
        <v>7052</v>
      </c>
      <c r="M122" s="138" t="s">
        <v>97</v>
      </c>
      <c r="N122" s="138">
        <v>7052</v>
      </c>
      <c r="O122" s="9" t="s">
        <v>213</v>
      </c>
    </row>
    <row r="123" spans="1:15" ht="13.5">
      <c r="A123" s="9" t="s">
        <v>370</v>
      </c>
      <c r="B123" s="136" t="s">
        <v>1062</v>
      </c>
      <c r="C123" s="136" t="s">
        <v>381</v>
      </c>
      <c r="D123" s="136" t="s">
        <v>382</v>
      </c>
      <c r="E123" s="137" t="s">
        <v>383</v>
      </c>
      <c r="F123" s="137" t="s">
        <v>153</v>
      </c>
      <c r="G123" s="9" t="s">
        <v>157</v>
      </c>
      <c r="H123" s="188">
        <v>66500000</v>
      </c>
      <c r="I123" s="138">
        <v>67977.934</v>
      </c>
      <c r="J123" s="138" t="s">
        <v>97</v>
      </c>
      <c r="K123" s="138">
        <v>70342.07</v>
      </c>
      <c r="L123" s="138">
        <v>1129.202</v>
      </c>
      <c r="M123" s="138" t="s">
        <v>97</v>
      </c>
      <c r="N123" s="138">
        <v>1162.679</v>
      </c>
      <c r="O123" s="9" t="s">
        <v>213</v>
      </c>
    </row>
    <row r="124" spans="1:15" ht="13.5">
      <c r="A124" s="9" t="s">
        <v>370</v>
      </c>
      <c r="B124" s="136" t="s">
        <v>1062</v>
      </c>
      <c r="C124" s="136" t="s">
        <v>395</v>
      </c>
      <c r="D124" s="136" t="s">
        <v>396</v>
      </c>
      <c r="E124" s="137" t="s">
        <v>397</v>
      </c>
      <c r="F124" s="137" t="s">
        <v>146</v>
      </c>
      <c r="G124" s="9" t="s">
        <v>157</v>
      </c>
      <c r="H124" s="188">
        <v>21300000</v>
      </c>
      <c r="I124" s="138">
        <v>774307821.614</v>
      </c>
      <c r="J124" s="138">
        <v>195697961.588</v>
      </c>
      <c r="K124" s="138">
        <v>608563001.923</v>
      </c>
      <c r="L124" s="138">
        <v>12862256.173</v>
      </c>
      <c r="M124" s="138">
        <v>3229356.34</v>
      </c>
      <c r="N124" s="138">
        <v>10058892.594</v>
      </c>
      <c r="O124" s="9" t="s">
        <v>213</v>
      </c>
    </row>
    <row r="125" spans="1:15" ht="13.5">
      <c r="A125" s="9" t="s">
        <v>370</v>
      </c>
      <c r="B125" s="136" t="s">
        <v>1062</v>
      </c>
      <c r="C125" s="136" t="s">
        <v>420</v>
      </c>
      <c r="D125" s="136" t="s">
        <v>421</v>
      </c>
      <c r="E125" s="137" t="s">
        <v>422</v>
      </c>
      <c r="F125" s="137" t="s">
        <v>423</v>
      </c>
      <c r="G125" s="9" t="s">
        <v>157</v>
      </c>
      <c r="H125" s="188">
        <v>36900000</v>
      </c>
      <c r="I125" s="138">
        <v>2235115865.008</v>
      </c>
      <c r="J125" s="138">
        <v>480555751.372</v>
      </c>
      <c r="K125" s="138">
        <v>1856049319.968</v>
      </c>
      <c r="L125" s="138">
        <v>37128170.515</v>
      </c>
      <c r="M125" s="138">
        <v>7916081.199</v>
      </c>
      <c r="N125" s="138">
        <v>30678501.156</v>
      </c>
      <c r="O125" s="9" t="s">
        <v>213</v>
      </c>
    </row>
    <row r="126" spans="1:15" ht="13.5">
      <c r="A126" s="9" t="s">
        <v>370</v>
      </c>
      <c r="B126" s="136" t="s">
        <v>1062</v>
      </c>
      <c r="C126" s="136" t="s">
        <v>432</v>
      </c>
      <c r="D126" s="136" t="s">
        <v>433</v>
      </c>
      <c r="E126" s="137" t="s">
        <v>434</v>
      </c>
      <c r="F126" s="137" t="s">
        <v>282</v>
      </c>
      <c r="G126" s="9" t="s">
        <v>157</v>
      </c>
      <c r="H126" s="188">
        <v>56600000</v>
      </c>
      <c r="I126" s="138">
        <v>4389833784.236</v>
      </c>
      <c r="J126" s="138">
        <v>582704688.132</v>
      </c>
      <c r="K126" s="138">
        <v>3952353119.304</v>
      </c>
      <c r="L126" s="138">
        <v>72920826.981</v>
      </c>
      <c r="M126" s="138">
        <v>9602062.976</v>
      </c>
      <c r="N126" s="138">
        <v>65328150.732</v>
      </c>
      <c r="O126" s="9" t="s">
        <v>213</v>
      </c>
    </row>
    <row r="127" spans="1:15" ht="13.5">
      <c r="A127" s="9" t="s">
        <v>370</v>
      </c>
      <c r="B127" s="136" t="s">
        <v>1062</v>
      </c>
      <c r="C127" s="136" t="s">
        <v>1313</v>
      </c>
      <c r="D127" s="136" t="s">
        <v>1314</v>
      </c>
      <c r="E127" s="137" t="s">
        <v>1315</v>
      </c>
      <c r="F127" s="137" t="s">
        <v>304</v>
      </c>
      <c r="G127" s="9" t="s">
        <v>157</v>
      </c>
      <c r="H127" s="188">
        <v>108000000</v>
      </c>
      <c r="I127" s="138" t="s">
        <v>97</v>
      </c>
      <c r="J127" s="138">
        <v>9925033450.9</v>
      </c>
      <c r="K127" s="138" t="s">
        <v>97</v>
      </c>
      <c r="L127" s="138" t="s">
        <v>97</v>
      </c>
      <c r="M127" s="138">
        <v>163428839.96</v>
      </c>
      <c r="N127" s="138" t="s">
        <v>97</v>
      </c>
      <c r="O127" s="9" t="s">
        <v>213</v>
      </c>
    </row>
    <row r="128" spans="1:15" ht="13.5">
      <c r="A128" s="9" t="s">
        <v>370</v>
      </c>
      <c r="B128" s="136" t="s">
        <v>1062</v>
      </c>
      <c r="C128" s="136" t="s">
        <v>1316</v>
      </c>
      <c r="D128" s="136" t="s">
        <v>1317</v>
      </c>
      <c r="E128" s="137" t="s">
        <v>1315</v>
      </c>
      <c r="F128" s="137" t="s">
        <v>304</v>
      </c>
      <c r="G128" s="9" t="s">
        <v>157</v>
      </c>
      <c r="H128" s="188">
        <v>125200000</v>
      </c>
      <c r="I128" s="138" t="s">
        <v>97</v>
      </c>
      <c r="J128" s="138">
        <v>11505686926.41</v>
      </c>
      <c r="K128" s="138" t="s">
        <v>97</v>
      </c>
      <c r="L128" s="138" t="s">
        <v>97</v>
      </c>
      <c r="M128" s="138">
        <v>189456395.96</v>
      </c>
      <c r="N128" s="138" t="s">
        <v>97</v>
      </c>
      <c r="O128" s="9" t="s">
        <v>213</v>
      </c>
    </row>
    <row r="129" spans="1:15" ht="13.5">
      <c r="A129" s="9" t="s">
        <v>370</v>
      </c>
      <c r="B129" s="136" t="s">
        <v>1060</v>
      </c>
      <c r="C129" s="136" t="s">
        <v>19</v>
      </c>
      <c r="D129" s="136" t="s">
        <v>20</v>
      </c>
      <c r="E129" s="137" t="s">
        <v>21</v>
      </c>
      <c r="F129" s="137" t="s">
        <v>22</v>
      </c>
      <c r="G129" s="135" t="s">
        <v>98</v>
      </c>
      <c r="H129" s="187">
        <v>1138350</v>
      </c>
      <c r="I129" s="138">
        <v>48004628.014</v>
      </c>
      <c r="J129" s="138">
        <v>11495327.823</v>
      </c>
      <c r="K129" s="138">
        <v>36761592.615</v>
      </c>
      <c r="L129" s="138">
        <v>797419.07</v>
      </c>
      <c r="M129" s="138">
        <v>189789.44</v>
      </c>
      <c r="N129" s="138">
        <v>607629.63</v>
      </c>
      <c r="O129" s="9" t="s">
        <v>213</v>
      </c>
    </row>
    <row r="130" spans="1:15" ht="13.5">
      <c r="A130" s="9" t="s">
        <v>445</v>
      </c>
      <c r="B130" s="136" t="s">
        <v>1062</v>
      </c>
      <c r="C130" s="136" t="s">
        <v>1022</v>
      </c>
      <c r="D130" s="136" t="s">
        <v>1023</v>
      </c>
      <c r="E130" s="137" t="s">
        <v>1150</v>
      </c>
      <c r="F130" s="137" t="s">
        <v>1151</v>
      </c>
      <c r="G130" s="9" t="s">
        <v>98</v>
      </c>
      <c r="H130" s="188">
        <v>200000000</v>
      </c>
      <c r="I130" s="138" t="s">
        <v>97</v>
      </c>
      <c r="J130" s="138">
        <v>12094800000</v>
      </c>
      <c r="K130" s="138" t="s">
        <v>97</v>
      </c>
      <c r="L130" s="138" t="s">
        <v>97</v>
      </c>
      <c r="M130" s="138">
        <v>200000000</v>
      </c>
      <c r="N130" s="138" t="s">
        <v>97</v>
      </c>
      <c r="O130" s="9" t="s">
        <v>213</v>
      </c>
    </row>
    <row r="131" spans="1:15" ht="13.5">
      <c r="A131" s="9" t="s">
        <v>471</v>
      </c>
      <c r="B131" s="136" t="s">
        <v>1062</v>
      </c>
      <c r="C131" s="136" t="s">
        <v>491</v>
      </c>
      <c r="D131" s="136" t="s">
        <v>492</v>
      </c>
      <c r="E131" s="137" t="s">
        <v>493</v>
      </c>
      <c r="F131" s="137" t="s">
        <v>299</v>
      </c>
      <c r="G131" s="9" t="s">
        <v>157</v>
      </c>
      <c r="H131" s="188">
        <v>18300000</v>
      </c>
      <c r="I131" s="138">
        <v>1619407150.75</v>
      </c>
      <c r="J131" s="138">
        <v>158204440</v>
      </c>
      <c r="K131" s="138">
        <v>1517820735.034</v>
      </c>
      <c r="L131" s="138">
        <v>26900451.009</v>
      </c>
      <c r="M131" s="138">
        <v>2600000</v>
      </c>
      <c r="N131" s="138">
        <v>25087946.034</v>
      </c>
      <c r="O131" s="9" t="s">
        <v>213</v>
      </c>
    </row>
    <row r="132" spans="1:15" ht="13.5">
      <c r="A132" s="9" t="s">
        <v>910</v>
      </c>
      <c r="B132" s="136" t="s">
        <v>1060</v>
      </c>
      <c r="C132" s="136" t="s">
        <v>916</v>
      </c>
      <c r="D132" s="136" t="s">
        <v>917</v>
      </c>
      <c r="E132" s="137" t="s">
        <v>918</v>
      </c>
      <c r="F132" s="137" t="s">
        <v>919</v>
      </c>
      <c r="G132" s="135" t="s">
        <v>574</v>
      </c>
      <c r="H132" s="187">
        <v>6180000</v>
      </c>
      <c r="I132" s="138">
        <v>126645114.596</v>
      </c>
      <c r="J132" s="138">
        <v>37608371.346</v>
      </c>
      <c r="K132" s="138">
        <v>91354187.853</v>
      </c>
      <c r="L132" s="138">
        <v>2103739.445</v>
      </c>
      <c r="M132" s="138">
        <v>619969.828</v>
      </c>
      <c r="N132" s="138">
        <v>1509986.576</v>
      </c>
      <c r="O132" s="9" t="s">
        <v>213</v>
      </c>
    </row>
    <row r="133" spans="1:15" ht="13.5">
      <c r="A133" s="9" t="s">
        <v>935</v>
      </c>
      <c r="B133" s="136" t="s">
        <v>1060</v>
      </c>
      <c r="C133" s="136">
        <v>10763</v>
      </c>
      <c r="D133" s="136" t="s">
        <v>946</v>
      </c>
      <c r="E133" s="137" t="s">
        <v>947</v>
      </c>
      <c r="F133" s="137" t="s">
        <v>948</v>
      </c>
      <c r="G133" s="135" t="s">
        <v>576</v>
      </c>
      <c r="H133" s="187">
        <v>80000000</v>
      </c>
      <c r="I133" s="138">
        <v>6579438599.711</v>
      </c>
      <c r="J133" s="138">
        <v>2415563150.442</v>
      </c>
      <c r="K133" s="138">
        <v>4830683003.723</v>
      </c>
      <c r="L133" s="138">
        <v>109292999.995</v>
      </c>
      <c r="M133" s="138">
        <v>39746000.007</v>
      </c>
      <c r="N133" s="138">
        <v>79846000.062</v>
      </c>
      <c r="O133" s="9" t="s">
        <v>213</v>
      </c>
    </row>
    <row r="134" spans="1:15" ht="13.5">
      <c r="A134" s="9" t="s">
        <v>935</v>
      </c>
      <c r="B134" s="136" t="s">
        <v>1060</v>
      </c>
      <c r="C134" s="136" t="s">
        <v>958</v>
      </c>
      <c r="D134" s="136" t="s">
        <v>959</v>
      </c>
      <c r="E134" s="137" t="s">
        <v>960</v>
      </c>
      <c r="F134" s="137" t="s">
        <v>235</v>
      </c>
      <c r="G134" s="135" t="s">
        <v>576</v>
      </c>
      <c r="H134" s="187">
        <v>1543801</v>
      </c>
      <c r="I134" s="138">
        <v>38802348.799</v>
      </c>
      <c r="J134" s="138" t="s">
        <v>97</v>
      </c>
      <c r="K134" s="138">
        <v>42733550.289</v>
      </c>
      <c r="L134" s="138">
        <v>644557.289</v>
      </c>
      <c r="M134" s="138" t="s">
        <v>97</v>
      </c>
      <c r="N134" s="138">
        <v>706339.674</v>
      </c>
      <c r="O134" s="9" t="s">
        <v>213</v>
      </c>
    </row>
    <row r="135" spans="1:15" ht="13.5">
      <c r="A135" s="9" t="s">
        <v>763</v>
      </c>
      <c r="B135" s="136" t="s">
        <v>1060</v>
      </c>
      <c r="C135" s="136" t="s">
        <v>820</v>
      </c>
      <c r="D135" s="136" t="s">
        <v>821</v>
      </c>
      <c r="E135" s="137" t="s">
        <v>563</v>
      </c>
      <c r="F135" s="137" t="s">
        <v>130</v>
      </c>
      <c r="G135" s="135" t="s">
        <v>98</v>
      </c>
      <c r="H135" s="187">
        <v>1060000</v>
      </c>
      <c r="I135" s="138">
        <v>55444200</v>
      </c>
      <c r="J135" s="138">
        <v>4504053.22</v>
      </c>
      <c r="K135" s="138">
        <v>51234243.5</v>
      </c>
      <c r="L135" s="138">
        <v>921000</v>
      </c>
      <c r="M135" s="138">
        <v>74153</v>
      </c>
      <c r="N135" s="138">
        <v>846847</v>
      </c>
      <c r="O135" s="9" t="s">
        <v>213</v>
      </c>
    </row>
    <row r="136" spans="1:15" ht="13.5">
      <c r="A136" s="9" t="s">
        <v>763</v>
      </c>
      <c r="B136" s="136" t="s">
        <v>1060</v>
      </c>
      <c r="C136" s="136" t="s">
        <v>825</v>
      </c>
      <c r="D136" s="136" t="s">
        <v>826</v>
      </c>
      <c r="E136" s="137" t="s">
        <v>827</v>
      </c>
      <c r="F136" s="137" t="s">
        <v>116</v>
      </c>
      <c r="G136" s="135" t="s">
        <v>98</v>
      </c>
      <c r="H136" s="187">
        <v>352635</v>
      </c>
      <c r="I136" s="138">
        <v>966751.8</v>
      </c>
      <c r="J136" s="138" t="s">
        <v>97</v>
      </c>
      <c r="K136" s="138">
        <v>971569.5</v>
      </c>
      <c r="L136" s="138">
        <v>16059</v>
      </c>
      <c r="M136" s="138" t="s">
        <v>97</v>
      </c>
      <c r="N136" s="138">
        <v>16059</v>
      </c>
      <c r="O136" s="9" t="s">
        <v>213</v>
      </c>
    </row>
    <row r="137" spans="1:15" ht="13.5">
      <c r="A137" s="9" t="s">
        <v>970</v>
      </c>
      <c r="B137" s="136" t="s">
        <v>1060</v>
      </c>
      <c r="C137" s="136" t="s">
        <v>1338</v>
      </c>
      <c r="D137" s="136" t="s">
        <v>1340</v>
      </c>
      <c r="E137" s="137" t="s">
        <v>1339</v>
      </c>
      <c r="F137" s="137" t="s">
        <v>130</v>
      </c>
      <c r="G137" s="135" t="s">
        <v>98</v>
      </c>
      <c r="H137" s="187">
        <v>200000000</v>
      </c>
      <c r="I137" s="138" t="s">
        <v>97</v>
      </c>
      <c r="J137" s="138">
        <v>12119000000</v>
      </c>
      <c r="K137" s="138" t="s">
        <v>97</v>
      </c>
      <c r="L137" s="138" t="s">
        <v>97</v>
      </c>
      <c r="M137" s="138">
        <v>200000000</v>
      </c>
      <c r="N137" s="138" t="s">
        <v>97</v>
      </c>
      <c r="O137" s="9" t="s">
        <v>213</v>
      </c>
    </row>
    <row r="138" spans="1:15" ht="13.5">
      <c r="A138" s="9" t="s">
        <v>970</v>
      </c>
      <c r="B138" s="136" t="s">
        <v>1060</v>
      </c>
      <c r="C138" s="136" t="s">
        <v>973</v>
      </c>
      <c r="D138" s="136" t="s">
        <v>974</v>
      </c>
      <c r="E138" s="137" t="s">
        <v>975</v>
      </c>
      <c r="F138" s="137" t="s">
        <v>976</v>
      </c>
      <c r="G138" s="135" t="s">
        <v>98</v>
      </c>
      <c r="H138" s="187">
        <v>12400000</v>
      </c>
      <c r="I138" s="138">
        <v>746480000</v>
      </c>
      <c r="J138" s="138" t="s">
        <v>97</v>
      </c>
      <c r="K138" s="138">
        <v>750200000</v>
      </c>
      <c r="L138" s="138">
        <v>12400000</v>
      </c>
      <c r="M138" s="138" t="s">
        <v>97</v>
      </c>
      <c r="N138" s="138">
        <v>12400000</v>
      </c>
      <c r="O138" s="9" t="s">
        <v>213</v>
      </c>
    </row>
    <row r="139" spans="1:15" ht="13.5">
      <c r="A139" s="9" t="s">
        <v>158</v>
      </c>
      <c r="B139" s="136" t="s">
        <v>1062</v>
      </c>
      <c r="C139" s="136" t="s">
        <v>309</v>
      </c>
      <c r="D139" s="136" t="s">
        <v>310</v>
      </c>
      <c r="E139" s="137" t="s">
        <v>311</v>
      </c>
      <c r="F139" s="137" t="s">
        <v>312</v>
      </c>
      <c r="G139" s="9" t="s">
        <v>157</v>
      </c>
      <c r="H139" s="188">
        <v>20164789.04</v>
      </c>
      <c r="I139" s="138">
        <v>1735597401.512</v>
      </c>
      <c r="J139" s="138">
        <v>124490901.473</v>
      </c>
      <c r="K139" s="138">
        <v>1670141126.641</v>
      </c>
      <c r="L139" s="138">
        <v>28830521.62</v>
      </c>
      <c r="M139" s="138">
        <v>2058515.919</v>
      </c>
      <c r="N139" s="138">
        <v>27605638.457</v>
      </c>
      <c r="O139" s="9" t="s">
        <v>1148</v>
      </c>
    </row>
    <row r="140" spans="1:15" ht="13.5">
      <c r="A140" s="9" t="s">
        <v>577</v>
      </c>
      <c r="B140" s="136" t="s">
        <v>1060</v>
      </c>
      <c r="C140" s="136" t="s">
        <v>579</v>
      </c>
      <c r="D140" s="136" t="s">
        <v>580</v>
      </c>
      <c r="E140" s="137" t="s">
        <v>417</v>
      </c>
      <c r="F140" s="137" t="s">
        <v>146</v>
      </c>
      <c r="G140" s="135" t="s">
        <v>572</v>
      </c>
      <c r="H140" s="187">
        <v>231452</v>
      </c>
      <c r="I140" s="138">
        <v>8360965.718</v>
      </c>
      <c r="J140" s="138" t="s">
        <v>97</v>
      </c>
      <c r="K140" s="138">
        <v>9693527.496</v>
      </c>
      <c r="L140" s="138">
        <v>138886.474</v>
      </c>
      <c r="M140" s="138" t="s">
        <v>97</v>
      </c>
      <c r="N140" s="138">
        <v>160223.595</v>
      </c>
      <c r="O140" s="9" t="s">
        <v>1148</v>
      </c>
    </row>
    <row r="141" spans="1:15" ht="13.5">
      <c r="A141" s="9" t="s">
        <v>577</v>
      </c>
      <c r="B141" s="136" t="s">
        <v>1060</v>
      </c>
      <c r="C141" s="136" t="s">
        <v>581</v>
      </c>
      <c r="D141" s="136" t="s">
        <v>582</v>
      </c>
      <c r="E141" s="137" t="s">
        <v>583</v>
      </c>
      <c r="F141" s="137" t="s">
        <v>116</v>
      </c>
      <c r="G141" s="135" t="s">
        <v>572</v>
      </c>
      <c r="H141" s="187">
        <v>157148</v>
      </c>
      <c r="I141" s="138">
        <v>6711463.206</v>
      </c>
      <c r="J141" s="138" t="s">
        <v>97</v>
      </c>
      <c r="K141" s="138">
        <v>7781129.037</v>
      </c>
      <c r="L141" s="138">
        <v>111486.1</v>
      </c>
      <c r="M141" s="138" t="s">
        <v>97</v>
      </c>
      <c r="N141" s="138">
        <v>128613.703</v>
      </c>
      <c r="O141" s="9" t="s">
        <v>1148</v>
      </c>
    </row>
    <row r="142" spans="1:15" ht="13.5">
      <c r="A142" s="9" t="s">
        <v>577</v>
      </c>
      <c r="B142" s="136" t="s">
        <v>1060</v>
      </c>
      <c r="C142" s="136" t="s">
        <v>584</v>
      </c>
      <c r="D142" s="136" t="s">
        <v>585</v>
      </c>
      <c r="E142" s="137" t="s">
        <v>586</v>
      </c>
      <c r="F142" s="137" t="s">
        <v>587</v>
      </c>
      <c r="G142" s="135" t="s">
        <v>572</v>
      </c>
      <c r="H142" s="187">
        <v>81575</v>
      </c>
      <c r="I142" s="138">
        <v>3062460.275</v>
      </c>
      <c r="J142" s="138">
        <v>679485.677</v>
      </c>
      <c r="K142" s="138">
        <v>2801939.257</v>
      </c>
      <c r="L142" s="138">
        <v>50871.433</v>
      </c>
      <c r="M142" s="138">
        <v>11236.488</v>
      </c>
      <c r="N142" s="138">
        <v>46313.046</v>
      </c>
      <c r="O142" s="9" t="s">
        <v>1148</v>
      </c>
    </row>
    <row r="143" spans="1:15" ht="13.5">
      <c r="A143" s="9" t="s">
        <v>689</v>
      </c>
      <c r="B143" s="136" t="s">
        <v>1060</v>
      </c>
      <c r="C143" s="136">
        <v>11705</v>
      </c>
      <c r="D143" s="136" t="s">
        <v>693</v>
      </c>
      <c r="E143" s="137" t="s">
        <v>694</v>
      </c>
      <c r="F143" s="137" t="s">
        <v>11</v>
      </c>
      <c r="G143" s="135" t="s">
        <v>132</v>
      </c>
      <c r="H143" s="187">
        <v>22900000</v>
      </c>
      <c r="I143" s="138">
        <v>1254302479.722</v>
      </c>
      <c r="J143" s="138">
        <v>164873069.1</v>
      </c>
      <c r="K143" s="138">
        <v>1177390579.076</v>
      </c>
      <c r="L143" s="138">
        <v>20835589.364</v>
      </c>
      <c r="M143" s="138">
        <v>2714536.621</v>
      </c>
      <c r="N143" s="138">
        <v>19461001.307</v>
      </c>
      <c r="O143" s="9" t="s">
        <v>1148</v>
      </c>
    </row>
    <row r="144" spans="1:15" ht="13.5">
      <c r="A144" s="9" t="s">
        <v>445</v>
      </c>
      <c r="B144" s="136" t="s">
        <v>1062</v>
      </c>
      <c r="C144" s="136" t="s">
        <v>457</v>
      </c>
      <c r="D144" s="136" t="s">
        <v>458</v>
      </c>
      <c r="E144" s="137" t="s">
        <v>459</v>
      </c>
      <c r="F144" s="137" t="s">
        <v>251</v>
      </c>
      <c r="G144" s="9" t="s">
        <v>157</v>
      </c>
      <c r="H144" s="188">
        <v>5650000</v>
      </c>
      <c r="I144" s="138">
        <v>469424832.811</v>
      </c>
      <c r="J144" s="138" t="s">
        <v>97</v>
      </c>
      <c r="K144" s="138">
        <v>485750486.828</v>
      </c>
      <c r="L144" s="138">
        <v>7797754.698</v>
      </c>
      <c r="M144" s="138" t="s">
        <v>97</v>
      </c>
      <c r="N144" s="138">
        <v>8028933.667</v>
      </c>
      <c r="O144" s="9" t="s">
        <v>1148</v>
      </c>
    </row>
    <row r="145" spans="1:15" ht="13.5">
      <c r="A145" s="9" t="s">
        <v>560</v>
      </c>
      <c r="B145" s="136" t="s">
        <v>1062</v>
      </c>
      <c r="C145" s="136" t="s">
        <v>77</v>
      </c>
      <c r="D145" s="136" t="s">
        <v>78</v>
      </c>
      <c r="E145" s="137" t="s">
        <v>79</v>
      </c>
      <c r="F145" s="137" t="s">
        <v>130</v>
      </c>
      <c r="G145" s="9" t="s">
        <v>98</v>
      </c>
      <c r="H145" s="188">
        <v>133000000</v>
      </c>
      <c r="I145" s="138" t="s">
        <v>97</v>
      </c>
      <c r="J145" s="138" t="s">
        <v>97</v>
      </c>
      <c r="K145" s="138">
        <v>8046500000</v>
      </c>
      <c r="L145" s="138" t="s">
        <v>97</v>
      </c>
      <c r="M145" s="138" t="s">
        <v>97</v>
      </c>
      <c r="N145" s="138">
        <v>133000000</v>
      </c>
      <c r="O145" s="9" t="s">
        <v>1148</v>
      </c>
    </row>
    <row r="146" spans="1:15" ht="13.5">
      <c r="A146" s="9" t="s">
        <v>970</v>
      </c>
      <c r="B146" s="136" t="s">
        <v>1060</v>
      </c>
      <c r="C146" s="136">
        <v>2386</v>
      </c>
      <c r="D146" s="136" t="s">
        <v>971</v>
      </c>
      <c r="E146" s="137" t="s">
        <v>972</v>
      </c>
      <c r="F146" s="137" t="s">
        <v>251</v>
      </c>
      <c r="G146" s="135" t="s">
        <v>98</v>
      </c>
      <c r="H146" s="187">
        <v>21735000</v>
      </c>
      <c r="I146" s="138">
        <v>1308447000</v>
      </c>
      <c r="J146" s="138" t="s">
        <v>97</v>
      </c>
      <c r="K146" s="138">
        <v>1314967500</v>
      </c>
      <c r="L146" s="138">
        <v>21735000</v>
      </c>
      <c r="M146" s="138" t="s">
        <v>97</v>
      </c>
      <c r="N146" s="138">
        <v>21735000</v>
      </c>
      <c r="O146" s="9" t="s">
        <v>1148</v>
      </c>
    </row>
    <row r="147" spans="1:15" ht="13.5">
      <c r="A147" s="9" t="s">
        <v>970</v>
      </c>
      <c r="B147" s="136" t="s">
        <v>1060</v>
      </c>
      <c r="C147" s="136" t="s">
        <v>977</v>
      </c>
      <c r="D147" s="136" t="s">
        <v>978</v>
      </c>
      <c r="E147" s="137" t="s">
        <v>595</v>
      </c>
      <c r="F147" s="137" t="s">
        <v>850</v>
      </c>
      <c r="G147" s="135" t="s">
        <v>98</v>
      </c>
      <c r="H147" s="187">
        <v>12000000</v>
      </c>
      <c r="I147" s="138">
        <v>722400000</v>
      </c>
      <c r="J147" s="138">
        <v>723396000</v>
      </c>
      <c r="K147" s="138" t="s">
        <v>97</v>
      </c>
      <c r="L147" s="138">
        <v>12000000</v>
      </c>
      <c r="M147" s="138">
        <v>12000000</v>
      </c>
      <c r="N147" s="138" t="s">
        <v>97</v>
      </c>
      <c r="O147" s="9" t="s">
        <v>1148</v>
      </c>
    </row>
    <row r="148" spans="1:15" ht="13.5">
      <c r="A148" s="9" t="s">
        <v>588</v>
      </c>
      <c r="B148" s="136" t="s">
        <v>1060</v>
      </c>
      <c r="C148" s="136">
        <v>10027</v>
      </c>
      <c r="D148" s="136" t="s">
        <v>610</v>
      </c>
      <c r="E148" s="137" t="s">
        <v>611</v>
      </c>
      <c r="F148" s="137" t="s">
        <v>196</v>
      </c>
      <c r="G148" s="135" t="s">
        <v>573</v>
      </c>
      <c r="H148" s="187">
        <v>8500000</v>
      </c>
      <c r="I148" s="138">
        <v>275975365.201</v>
      </c>
      <c r="J148" s="138">
        <v>95250250.365</v>
      </c>
      <c r="K148" s="138">
        <v>191416944.521</v>
      </c>
      <c r="L148" s="138">
        <v>4584308.392</v>
      </c>
      <c r="M148" s="138">
        <v>1569821.83</v>
      </c>
      <c r="N148" s="138">
        <v>3163916.438</v>
      </c>
      <c r="O148" s="9" t="s">
        <v>189</v>
      </c>
    </row>
    <row r="149" spans="1:15" ht="13.5">
      <c r="A149" s="9" t="s">
        <v>137</v>
      </c>
      <c r="B149" s="136" t="s">
        <v>1060</v>
      </c>
      <c r="C149" s="136">
        <v>10227</v>
      </c>
      <c r="D149" s="136" t="s">
        <v>682</v>
      </c>
      <c r="E149" s="137" t="s">
        <v>680</v>
      </c>
      <c r="F149" s="137" t="s">
        <v>681</v>
      </c>
      <c r="G149" s="135" t="s">
        <v>132</v>
      </c>
      <c r="H149" s="187">
        <v>7000000</v>
      </c>
      <c r="I149" s="138" t="s">
        <v>97</v>
      </c>
      <c r="J149" s="138" t="s">
        <v>97</v>
      </c>
      <c r="K149" s="138">
        <v>569247525.219</v>
      </c>
      <c r="L149" s="138" t="s">
        <v>97</v>
      </c>
      <c r="M149" s="138" t="s">
        <v>97</v>
      </c>
      <c r="N149" s="138">
        <v>9409050.004</v>
      </c>
      <c r="O149" s="9" t="s">
        <v>189</v>
      </c>
    </row>
    <row r="150" spans="1:15" ht="13.5">
      <c r="A150" s="9" t="s">
        <v>137</v>
      </c>
      <c r="B150" s="136" t="s">
        <v>1060</v>
      </c>
      <c r="C150" s="136">
        <v>10229</v>
      </c>
      <c r="D150" s="136" t="s">
        <v>1211</v>
      </c>
      <c r="E150" s="137" t="s">
        <v>1212</v>
      </c>
      <c r="F150" s="137" t="s">
        <v>1213</v>
      </c>
      <c r="G150" s="135" t="s">
        <v>132</v>
      </c>
      <c r="H150" s="187">
        <v>3000000</v>
      </c>
      <c r="I150" s="138" t="s">
        <v>97</v>
      </c>
      <c r="J150" s="138" t="s">
        <v>97</v>
      </c>
      <c r="K150" s="138">
        <v>243963225.094</v>
      </c>
      <c r="L150" s="138" t="s">
        <v>97</v>
      </c>
      <c r="M150" s="138" t="s">
        <v>97</v>
      </c>
      <c r="N150" s="138">
        <v>4032450.002</v>
      </c>
      <c r="O150" s="9" t="s">
        <v>189</v>
      </c>
    </row>
    <row r="151" spans="1:15" ht="13.5">
      <c r="A151" s="9" t="s">
        <v>370</v>
      </c>
      <c r="B151" s="136" t="s">
        <v>1062</v>
      </c>
      <c r="C151" s="136" t="s">
        <v>404</v>
      </c>
      <c r="D151" s="136" t="s">
        <v>405</v>
      </c>
      <c r="E151" s="137" t="s">
        <v>406</v>
      </c>
      <c r="F151" s="137" t="s">
        <v>387</v>
      </c>
      <c r="G151" s="9" t="s">
        <v>157</v>
      </c>
      <c r="H151" s="188">
        <v>14700000</v>
      </c>
      <c r="I151" s="138">
        <v>8411683.908</v>
      </c>
      <c r="J151" s="138" t="s">
        <v>97</v>
      </c>
      <c r="K151" s="138">
        <v>8704225.401</v>
      </c>
      <c r="L151" s="138">
        <v>139728.969</v>
      </c>
      <c r="M151" s="138" t="s">
        <v>97</v>
      </c>
      <c r="N151" s="138">
        <v>143871.494</v>
      </c>
      <c r="O151" s="9" t="s">
        <v>189</v>
      </c>
    </row>
    <row r="152" spans="1:15" ht="13.5">
      <c r="A152" s="9" t="s">
        <v>370</v>
      </c>
      <c r="B152" s="136" t="s">
        <v>1062</v>
      </c>
      <c r="C152" s="136" t="s">
        <v>23</v>
      </c>
      <c r="D152" s="136" t="s">
        <v>24</v>
      </c>
      <c r="E152" s="137" t="s">
        <v>1308</v>
      </c>
      <c r="F152" s="137" t="s">
        <v>204</v>
      </c>
      <c r="G152" s="9" t="s">
        <v>157</v>
      </c>
      <c r="H152" s="188">
        <v>14000000</v>
      </c>
      <c r="I152" s="138" t="s">
        <v>97</v>
      </c>
      <c r="J152" s="138" t="s">
        <v>97</v>
      </c>
      <c r="K152" s="138">
        <v>1281976850.319</v>
      </c>
      <c r="L152" s="138" t="s">
        <v>97</v>
      </c>
      <c r="M152" s="138" t="s">
        <v>97</v>
      </c>
      <c r="N152" s="138">
        <v>21189700.005</v>
      </c>
      <c r="O152" s="9" t="s">
        <v>189</v>
      </c>
    </row>
    <row r="153" spans="1:15" ht="13.5">
      <c r="A153" s="9" t="s">
        <v>370</v>
      </c>
      <c r="B153" s="136" t="s">
        <v>1062</v>
      </c>
      <c r="C153" s="136" t="s">
        <v>437</v>
      </c>
      <c r="D153" s="136" t="s">
        <v>438</v>
      </c>
      <c r="E153" s="137" t="s">
        <v>439</v>
      </c>
      <c r="F153" s="137" t="s">
        <v>204</v>
      </c>
      <c r="G153" s="9" t="s">
        <v>157</v>
      </c>
      <c r="H153" s="188">
        <v>32900000</v>
      </c>
      <c r="I153" s="138">
        <v>1237500027.08</v>
      </c>
      <c r="J153" s="138">
        <v>1277079587.927</v>
      </c>
      <c r="K153" s="138">
        <v>195121.455</v>
      </c>
      <c r="L153" s="138">
        <v>20556478.855</v>
      </c>
      <c r="M153" s="138">
        <v>21063037.778</v>
      </c>
      <c r="N153" s="138">
        <v>3225.148</v>
      </c>
      <c r="O153" s="9" t="s">
        <v>189</v>
      </c>
    </row>
    <row r="154" spans="1:15" ht="13.5">
      <c r="A154" s="9" t="s">
        <v>515</v>
      </c>
      <c r="B154" s="136" t="s">
        <v>1060</v>
      </c>
      <c r="C154" s="136">
        <v>10450</v>
      </c>
      <c r="D154" s="136" t="s">
        <v>1051</v>
      </c>
      <c r="E154" s="137" t="s">
        <v>1052</v>
      </c>
      <c r="F154" s="137" t="s">
        <v>1053</v>
      </c>
      <c r="G154" s="135" t="s">
        <v>211</v>
      </c>
      <c r="H154" s="187">
        <v>647000000</v>
      </c>
      <c r="I154" s="138">
        <v>11392688.172</v>
      </c>
      <c r="J154" s="138">
        <v>11352289.734</v>
      </c>
      <c r="K154" s="138" t="s">
        <v>97</v>
      </c>
      <c r="L154" s="138">
        <v>189247.312</v>
      </c>
      <c r="M154" s="138">
        <v>188138.71</v>
      </c>
      <c r="N154" s="138" t="s">
        <v>97</v>
      </c>
      <c r="O154" s="9" t="s">
        <v>189</v>
      </c>
    </row>
    <row r="155" spans="1:15" ht="13.5">
      <c r="A155" s="9" t="s">
        <v>515</v>
      </c>
      <c r="B155" s="136" t="s">
        <v>1060</v>
      </c>
      <c r="C155" s="136">
        <v>10463</v>
      </c>
      <c r="D155" s="136" t="s">
        <v>880</v>
      </c>
      <c r="E155" s="137" t="s">
        <v>536</v>
      </c>
      <c r="F155" s="137" t="s">
        <v>116</v>
      </c>
      <c r="G155" s="135" t="s">
        <v>211</v>
      </c>
      <c r="H155" s="187">
        <v>647000000</v>
      </c>
      <c r="I155" s="138">
        <v>331976572.143</v>
      </c>
      <c r="J155" s="138" t="s">
        <v>97</v>
      </c>
      <c r="K155" s="138">
        <v>316660653.384</v>
      </c>
      <c r="L155" s="138">
        <v>5514560.999</v>
      </c>
      <c r="M155" s="138" t="s">
        <v>97</v>
      </c>
      <c r="N155" s="138">
        <v>5234060.387</v>
      </c>
      <c r="O155" s="9" t="s">
        <v>189</v>
      </c>
    </row>
    <row r="156" spans="1:15" ht="13.5">
      <c r="A156" s="9" t="s">
        <v>500</v>
      </c>
      <c r="B156" s="136" t="s">
        <v>1062</v>
      </c>
      <c r="C156" s="136" t="s">
        <v>501</v>
      </c>
      <c r="D156" s="136" t="s">
        <v>502</v>
      </c>
      <c r="E156" s="137" t="s">
        <v>503</v>
      </c>
      <c r="F156" s="137" t="s">
        <v>142</v>
      </c>
      <c r="G156" s="9" t="s">
        <v>98</v>
      </c>
      <c r="H156" s="188">
        <v>10000000</v>
      </c>
      <c r="I156" s="138">
        <v>602000000</v>
      </c>
      <c r="J156" s="138" t="s">
        <v>97</v>
      </c>
      <c r="K156" s="138">
        <v>605000000</v>
      </c>
      <c r="L156" s="138">
        <v>10000000</v>
      </c>
      <c r="M156" s="138" t="s">
        <v>97</v>
      </c>
      <c r="N156" s="138">
        <v>10000000</v>
      </c>
      <c r="O156" s="9" t="s">
        <v>189</v>
      </c>
    </row>
    <row r="157" spans="1:15" ht="13.5">
      <c r="A157" s="9" t="s">
        <v>935</v>
      </c>
      <c r="B157" s="136" t="s">
        <v>1060</v>
      </c>
      <c r="C157" s="136" t="s">
        <v>964</v>
      </c>
      <c r="D157" s="136" t="s">
        <v>965</v>
      </c>
      <c r="E157" s="137" t="s">
        <v>966</v>
      </c>
      <c r="F157" s="137" t="s">
        <v>967</v>
      </c>
      <c r="G157" s="135" t="s">
        <v>576</v>
      </c>
      <c r="H157" s="187">
        <v>1500000</v>
      </c>
      <c r="I157" s="138">
        <v>128770688.785</v>
      </c>
      <c r="J157" s="138">
        <v>1183487.385</v>
      </c>
      <c r="K157" s="138">
        <v>140617187.264</v>
      </c>
      <c r="L157" s="138">
        <v>2139047.986</v>
      </c>
      <c r="M157" s="138">
        <v>19515.003</v>
      </c>
      <c r="N157" s="138">
        <v>2324251.029</v>
      </c>
      <c r="O157" s="9" t="s">
        <v>189</v>
      </c>
    </row>
    <row r="158" spans="1:15" ht="13.5">
      <c r="A158" s="9" t="s">
        <v>763</v>
      </c>
      <c r="B158" s="136" t="s">
        <v>1060</v>
      </c>
      <c r="C158" s="136">
        <v>453820</v>
      </c>
      <c r="D158" s="136" t="s">
        <v>818</v>
      </c>
      <c r="E158" s="137" t="s">
        <v>819</v>
      </c>
      <c r="F158" s="137" t="s">
        <v>116</v>
      </c>
      <c r="G158" s="135" t="s">
        <v>98</v>
      </c>
      <c r="H158" s="187">
        <v>250000</v>
      </c>
      <c r="I158" s="138">
        <v>11912135.2</v>
      </c>
      <c r="J158" s="138" t="s">
        <v>97</v>
      </c>
      <c r="K158" s="138">
        <v>11971498</v>
      </c>
      <c r="L158" s="138">
        <v>197876</v>
      </c>
      <c r="M158" s="138" t="s">
        <v>97</v>
      </c>
      <c r="N158" s="138">
        <v>197876</v>
      </c>
      <c r="O158" s="9" t="s">
        <v>189</v>
      </c>
    </row>
    <row r="159" spans="1:15" ht="13.5">
      <c r="A159" s="9" t="s">
        <v>763</v>
      </c>
      <c r="B159" s="136" t="s">
        <v>1060</v>
      </c>
      <c r="C159" s="136" t="s">
        <v>847</v>
      </c>
      <c r="D159" s="136" t="s">
        <v>848</v>
      </c>
      <c r="E159" s="137" t="s">
        <v>816</v>
      </c>
      <c r="F159" s="137" t="s">
        <v>116</v>
      </c>
      <c r="G159" s="135" t="s">
        <v>98</v>
      </c>
      <c r="H159" s="187">
        <v>1396608</v>
      </c>
      <c r="I159" s="138">
        <v>80848780.6</v>
      </c>
      <c r="J159" s="138">
        <v>533121.68</v>
      </c>
      <c r="K159" s="138">
        <v>80722669.5</v>
      </c>
      <c r="L159" s="138">
        <v>1343003</v>
      </c>
      <c r="M159" s="138">
        <v>8744</v>
      </c>
      <c r="N159" s="138">
        <v>1334259</v>
      </c>
      <c r="O159" s="9" t="s">
        <v>189</v>
      </c>
    </row>
    <row r="160" spans="1:15" ht="13.5">
      <c r="A160" s="9" t="s">
        <v>851</v>
      </c>
      <c r="B160" s="136" t="s">
        <v>1060</v>
      </c>
      <c r="C160" s="136" t="s">
        <v>855</v>
      </c>
      <c r="D160" s="136" t="s">
        <v>856</v>
      </c>
      <c r="E160" s="137" t="s">
        <v>854</v>
      </c>
      <c r="F160" s="137" t="s">
        <v>251</v>
      </c>
      <c r="G160" s="135" t="s">
        <v>98</v>
      </c>
      <c r="H160" s="187">
        <v>2950000</v>
      </c>
      <c r="I160" s="138">
        <v>177590000</v>
      </c>
      <c r="J160" s="138" t="s">
        <v>97</v>
      </c>
      <c r="K160" s="138">
        <v>178475000</v>
      </c>
      <c r="L160" s="138">
        <v>2950000</v>
      </c>
      <c r="M160" s="138" t="s">
        <v>97</v>
      </c>
      <c r="N160" s="138">
        <v>2950000</v>
      </c>
      <c r="O160" s="9" t="s">
        <v>189</v>
      </c>
    </row>
    <row r="161" spans="1:15" ht="13.5">
      <c r="A161" s="9" t="s">
        <v>82</v>
      </c>
      <c r="B161" s="136" t="s">
        <v>1060</v>
      </c>
      <c r="C161" s="136">
        <v>13003</v>
      </c>
      <c r="D161" s="136" t="s">
        <v>83</v>
      </c>
      <c r="E161" s="137" t="s">
        <v>84</v>
      </c>
      <c r="F161" s="137" t="s">
        <v>380</v>
      </c>
      <c r="G161" s="135" t="s">
        <v>98</v>
      </c>
      <c r="H161" s="187">
        <v>3231828</v>
      </c>
      <c r="I161" s="138">
        <v>1077580</v>
      </c>
      <c r="J161" s="138" t="s">
        <v>97</v>
      </c>
      <c r="K161" s="138">
        <v>1082950</v>
      </c>
      <c r="L161" s="138">
        <v>17900</v>
      </c>
      <c r="M161" s="138" t="s">
        <v>97</v>
      </c>
      <c r="N161" s="138">
        <v>17900</v>
      </c>
      <c r="O161" s="9" t="s">
        <v>59</v>
      </c>
    </row>
    <row r="162" spans="1:15" ht="13.5">
      <c r="A162" s="9" t="s">
        <v>137</v>
      </c>
      <c r="B162" s="136" t="s">
        <v>1060</v>
      </c>
      <c r="C162" s="136">
        <v>10211</v>
      </c>
      <c r="D162" s="136" t="s">
        <v>16</v>
      </c>
      <c r="E162" s="137" t="s">
        <v>17</v>
      </c>
      <c r="F162" s="137" t="s">
        <v>625</v>
      </c>
      <c r="G162" s="135" t="s">
        <v>15</v>
      </c>
      <c r="H162" s="187">
        <v>30000000</v>
      </c>
      <c r="I162" s="138">
        <v>14323969.064</v>
      </c>
      <c r="J162" s="138" t="s">
        <v>97</v>
      </c>
      <c r="K162" s="138">
        <v>14585524.728</v>
      </c>
      <c r="L162" s="138">
        <v>237939.685</v>
      </c>
      <c r="M162" s="138" t="s">
        <v>97</v>
      </c>
      <c r="N162" s="138">
        <v>241083.053</v>
      </c>
      <c r="O162" s="9" t="s">
        <v>18</v>
      </c>
    </row>
    <row r="163" spans="1:15" ht="13.5">
      <c r="A163" s="9" t="s">
        <v>515</v>
      </c>
      <c r="B163" s="136" t="s">
        <v>1060</v>
      </c>
      <c r="C163" s="136">
        <v>10460</v>
      </c>
      <c r="D163" s="136" t="s">
        <v>876</v>
      </c>
      <c r="E163" s="137" t="s">
        <v>361</v>
      </c>
      <c r="F163" s="137" t="s">
        <v>877</v>
      </c>
      <c r="G163" s="135" t="s">
        <v>211</v>
      </c>
      <c r="H163" s="187">
        <v>795000000</v>
      </c>
      <c r="I163" s="138">
        <v>411690322.581</v>
      </c>
      <c r="J163" s="138">
        <v>415274390.244</v>
      </c>
      <c r="K163" s="138" t="s">
        <v>97</v>
      </c>
      <c r="L163" s="138">
        <v>6838709.677</v>
      </c>
      <c r="M163" s="138">
        <v>6875973.015</v>
      </c>
      <c r="N163" s="138" t="s">
        <v>97</v>
      </c>
      <c r="O163" s="9" t="s">
        <v>1232</v>
      </c>
    </row>
    <row r="164" spans="1:15" ht="13.5">
      <c r="A164" s="9" t="s">
        <v>910</v>
      </c>
      <c r="B164" s="136" t="s">
        <v>1060</v>
      </c>
      <c r="C164" s="136">
        <v>12003</v>
      </c>
      <c r="D164" s="136" t="s">
        <v>913</v>
      </c>
      <c r="E164" s="137" t="s">
        <v>914</v>
      </c>
      <c r="F164" s="137" t="s">
        <v>146</v>
      </c>
      <c r="G164" s="135" t="s">
        <v>574</v>
      </c>
      <c r="H164" s="187">
        <v>6585000</v>
      </c>
      <c r="I164" s="138">
        <v>35776276.639</v>
      </c>
      <c r="J164" s="138">
        <v>6721805.46</v>
      </c>
      <c r="K164" s="138">
        <v>29680266.851</v>
      </c>
      <c r="L164" s="138">
        <v>594290.31</v>
      </c>
      <c r="M164" s="138">
        <v>110874.91</v>
      </c>
      <c r="N164" s="138">
        <v>490582.923</v>
      </c>
      <c r="O164" s="9" t="s">
        <v>915</v>
      </c>
    </row>
    <row r="165" spans="1:15" ht="13.5">
      <c r="A165" s="9" t="s">
        <v>763</v>
      </c>
      <c r="B165" s="136" t="s">
        <v>1060</v>
      </c>
      <c r="C165" s="136">
        <v>11003</v>
      </c>
      <c r="D165" s="136" t="s">
        <v>771</v>
      </c>
      <c r="E165" s="137" t="s">
        <v>772</v>
      </c>
      <c r="F165" s="137" t="s">
        <v>130</v>
      </c>
      <c r="G165" s="135" t="s">
        <v>98</v>
      </c>
      <c r="H165" s="187">
        <v>1839241</v>
      </c>
      <c r="I165" s="138">
        <v>74347000</v>
      </c>
      <c r="J165" s="138">
        <v>19394435.06</v>
      </c>
      <c r="K165" s="138">
        <v>55472571</v>
      </c>
      <c r="L165" s="138">
        <v>1235000</v>
      </c>
      <c r="M165" s="138">
        <v>318098</v>
      </c>
      <c r="N165" s="138">
        <v>916902</v>
      </c>
      <c r="O165" s="9" t="s">
        <v>80</v>
      </c>
    </row>
    <row r="166" spans="1:15" ht="13.5">
      <c r="A166" s="9" t="s">
        <v>158</v>
      </c>
      <c r="B166" s="136" t="s">
        <v>1062</v>
      </c>
      <c r="C166" s="136" t="s">
        <v>306</v>
      </c>
      <c r="D166" s="136" t="s">
        <v>307</v>
      </c>
      <c r="E166" s="137" t="s">
        <v>308</v>
      </c>
      <c r="F166" s="137" t="s">
        <v>162</v>
      </c>
      <c r="G166" s="9" t="s">
        <v>157</v>
      </c>
      <c r="H166" s="188">
        <v>38031000</v>
      </c>
      <c r="I166" s="138">
        <v>3257050771.961</v>
      </c>
      <c r="J166" s="138">
        <v>83131687.996</v>
      </c>
      <c r="K166" s="138">
        <v>3286171840.91</v>
      </c>
      <c r="L166" s="138">
        <v>54103833.421</v>
      </c>
      <c r="M166" s="138">
        <v>1371174.751</v>
      </c>
      <c r="N166" s="138">
        <v>54316889.932</v>
      </c>
      <c r="O166" s="9" t="s">
        <v>113</v>
      </c>
    </row>
    <row r="167" spans="1:15" ht="13.5">
      <c r="A167" s="9" t="s">
        <v>570</v>
      </c>
      <c r="B167" s="136" t="s">
        <v>1062</v>
      </c>
      <c r="C167" s="136">
        <v>2364</v>
      </c>
      <c r="D167" s="136" t="s">
        <v>109</v>
      </c>
      <c r="E167" s="137" t="s">
        <v>110</v>
      </c>
      <c r="F167" s="137" t="s">
        <v>111</v>
      </c>
      <c r="G167" s="9" t="s">
        <v>98</v>
      </c>
      <c r="H167" s="188">
        <v>16310011</v>
      </c>
      <c r="I167" s="138">
        <v>564951751.518</v>
      </c>
      <c r="J167" s="138">
        <v>570023863.731</v>
      </c>
      <c r="K167" s="138" t="s">
        <v>97</v>
      </c>
      <c r="L167" s="138">
        <v>9384580.59</v>
      </c>
      <c r="M167" s="138">
        <v>9384580.59</v>
      </c>
      <c r="N167" s="138" t="s">
        <v>97</v>
      </c>
      <c r="O167" s="9" t="s">
        <v>113</v>
      </c>
    </row>
    <row r="168" spans="1:15" ht="13.5">
      <c r="A168" s="9" t="s">
        <v>137</v>
      </c>
      <c r="B168" s="136" t="s">
        <v>1060</v>
      </c>
      <c r="C168" s="136">
        <v>10216</v>
      </c>
      <c r="D168" s="136" t="s">
        <v>654</v>
      </c>
      <c r="E168" s="137" t="s">
        <v>655</v>
      </c>
      <c r="F168" s="137" t="s">
        <v>196</v>
      </c>
      <c r="G168" s="135" t="s">
        <v>132</v>
      </c>
      <c r="H168" s="187">
        <v>10225838</v>
      </c>
      <c r="I168" s="138">
        <v>4563377.645</v>
      </c>
      <c r="J168" s="138">
        <v>3300963.138</v>
      </c>
      <c r="K168" s="138">
        <v>1451812.954</v>
      </c>
      <c r="L168" s="138">
        <v>75803.615</v>
      </c>
      <c r="M168" s="138">
        <v>54679.344</v>
      </c>
      <c r="N168" s="138">
        <v>23996.908</v>
      </c>
      <c r="O168" s="9" t="s">
        <v>113</v>
      </c>
    </row>
    <row r="169" spans="1:15" ht="13.5">
      <c r="A169" s="9" t="s">
        <v>137</v>
      </c>
      <c r="B169" s="136" t="s">
        <v>1060</v>
      </c>
      <c r="C169" s="136">
        <v>10226</v>
      </c>
      <c r="D169" s="136" t="s">
        <v>679</v>
      </c>
      <c r="E169" s="137" t="s">
        <v>684</v>
      </c>
      <c r="F169" s="137" t="s">
        <v>282</v>
      </c>
      <c r="G169" s="135" t="s">
        <v>132</v>
      </c>
      <c r="H169" s="187">
        <v>13000000</v>
      </c>
      <c r="I169" s="138" t="s">
        <v>97</v>
      </c>
      <c r="J169" s="138">
        <v>40157528.676</v>
      </c>
      <c r="K169" s="138">
        <v>1016559628.261</v>
      </c>
      <c r="L169" s="138" t="s">
        <v>97</v>
      </c>
      <c r="M169" s="138">
        <v>661303.986</v>
      </c>
      <c r="N169" s="138">
        <v>16802638.484</v>
      </c>
      <c r="O169" s="9" t="s">
        <v>113</v>
      </c>
    </row>
    <row r="170" spans="1:15" ht="13.5">
      <c r="A170" s="9" t="s">
        <v>137</v>
      </c>
      <c r="B170" s="136" t="s">
        <v>1062</v>
      </c>
      <c r="C170" s="136">
        <v>200465039</v>
      </c>
      <c r="D170" s="136" t="s">
        <v>1211</v>
      </c>
      <c r="E170" s="137" t="s">
        <v>1212</v>
      </c>
      <c r="F170" s="137" t="s">
        <v>1213</v>
      </c>
      <c r="G170" s="9" t="s">
        <v>132</v>
      </c>
      <c r="H170" s="188">
        <v>4500000</v>
      </c>
      <c r="I170" s="138" t="s">
        <v>97</v>
      </c>
      <c r="J170" s="138" t="s">
        <v>97</v>
      </c>
      <c r="K170" s="138">
        <v>365944837.641</v>
      </c>
      <c r="L170" s="138" t="s">
        <v>97</v>
      </c>
      <c r="M170" s="138" t="s">
        <v>97</v>
      </c>
      <c r="N170" s="138">
        <v>6048675.002</v>
      </c>
      <c r="O170" s="9" t="s">
        <v>113</v>
      </c>
    </row>
    <row r="171" spans="1:15" ht="13.5">
      <c r="A171" s="9" t="s">
        <v>370</v>
      </c>
      <c r="B171" s="136" t="s">
        <v>1062</v>
      </c>
      <c r="C171" s="136" t="s">
        <v>373</v>
      </c>
      <c r="D171" s="136" t="s">
        <v>374</v>
      </c>
      <c r="E171" s="137" t="s">
        <v>375</v>
      </c>
      <c r="F171" s="137" t="s">
        <v>376</v>
      </c>
      <c r="G171" s="9" t="s">
        <v>157</v>
      </c>
      <c r="H171" s="188">
        <v>12735856.59</v>
      </c>
      <c r="I171" s="138">
        <v>324248089.592</v>
      </c>
      <c r="J171" s="138" t="s">
        <v>97</v>
      </c>
      <c r="K171" s="138">
        <v>335524787.705</v>
      </c>
      <c r="L171" s="138">
        <v>5386180.89</v>
      </c>
      <c r="M171" s="138" t="s">
        <v>97</v>
      </c>
      <c r="N171" s="138">
        <v>5545864.26</v>
      </c>
      <c r="O171" s="9" t="s">
        <v>113</v>
      </c>
    </row>
    <row r="172" spans="1:15" ht="13.5">
      <c r="A172" s="9" t="s">
        <v>370</v>
      </c>
      <c r="B172" s="136" t="s">
        <v>1062</v>
      </c>
      <c r="C172" s="136" t="s">
        <v>400</v>
      </c>
      <c r="D172" s="136" t="s">
        <v>401</v>
      </c>
      <c r="E172" s="137" t="s">
        <v>402</v>
      </c>
      <c r="F172" s="137" t="s">
        <v>204</v>
      </c>
      <c r="G172" s="9" t="s">
        <v>157</v>
      </c>
      <c r="H172" s="188">
        <v>16100000</v>
      </c>
      <c r="I172" s="138">
        <v>762900700.831</v>
      </c>
      <c r="J172" s="138">
        <v>111275955.182</v>
      </c>
      <c r="K172" s="138">
        <v>677583783.029</v>
      </c>
      <c r="L172" s="138">
        <v>12672769.117</v>
      </c>
      <c r="M172" s="138">
        <v>1834925.538</v>
      </c>
      <c r="N172" s="138">
        <v>11199731.951</v>
      </c>
      <c r="O172" s="9" t="s">
        <v>113</v>
      </c>
    </row>
    <row r="173" spans="1:15" ht="13.5">
      <c r="A173" s="9" t="s">
        <v>471</v>
      </c>
      <c r="B173" s="136" t="s">
        <v>1062</v>
      </c>
      <c r="C173" s="136" t="s">
        <v>474</v>
      </c>
      <c r="D173" s="136" t="s">
        <v>475</v>
      </c>
      <c r="E173" s="137" t="s">
        <v>476</v>
      </c>
      <c r="F173" s="137" t="s">
        <v>146</v>
      </c>
      <c r="G173" s="9" t="s">
        <v>157</v>
      </c>
      <c r="H173" s="188">
        <v>10750000</v>
      </c>
      <c r="I173" s="138">
        <v>369776273.018</v>
      </c>
      <c r="J173" s="138">
        <v>128944531.24</v>
      </c>
      <c r="K173" s="138">
        <v>253126981.072</v>
      </c>
      <c r="L173" s="138">
        <v>6142463.007</v>
      </c>
      <c r="M173" s="138">
        <v>2123781.89</v>
      </c>
      <c r="N173" s="138">
        <v>4183917.043</v>
      </c>
      <c r="O173" s="9" t="s">
        <v>113</v>
      </c>
    </row>
    <row r="174" spans="1:15" ht="13.5">
      <c r="A174" s="9" t="s">
        <v>471</v>
      </c>
      <c r="B174" s="136" t="s">
        <v>1062</v>
      </c>
      <c r="C174" s="136" t="s">
        <v>487</v>
      </c>
      <c r="D174" s="136" t="s">
        <v>488</v>
      </c>
      <c r="E174" s="137" t="s">
        <v>489</v>
      </c>
      <c r="F174" s="137" t="s">
        <v>490</v>
      </c>
      <c r="G174" s="9" t="s">
        <v>157</v>
      </c>
      <c r="H174" s="188">
        <v>15250000</v>
      </c>
      <c r="I174" s="138">
        <v>1213611815.044</v>
      </c>
      <c r="J174" s="138">
        <v>89428200.829</v>
      </c>
      <c r="K174" s="138">
        <v>1165894725.593</v>
      </c>
      <c r="L174" s="138">
        <v>20159664.702</v>
      </c>
      <c r="M174" s="138">
        <v>1476401.012</v>
      </c>
      <c r="N174" s="138">
        <v>19270987.2</v>
      </c>
      <c r="O174" s="9" t="s">
        <v>113</v>
      </c>
    </row>
    <row r="175" spans="1:15" ht="13.5">
      <c r="A175" s="9" t="s">
        <v>935</v>
      </c>
      <c r="B175" s="136" t="s">
        <v>1060</v>
      </c>
      <c r="C175" s="136">
        <v>13920020004</v>
      </c>
      <c r="D175" s="136" t="s">
        <v>936</v>
      </c>
      <c r="E175" s="137" t="s">
        <v>937</v>
      </c>
      <c r="F175" s="137" t="s">
        <v>39</v>
      </c>
      <c r="G175" s="135" t="s">
        <v>576</v>
      </c>
      <c r="H175" s="187">
        <v>1350000</v>
      </c>
      <c r="I175" s="138">
        <v>28069091.297</v>
      </c>
      <c r="J175" s="138">
        <v>24724541.695</v>
      </c>
      <c r="K175" s="138">
        <v>5849420.912</v>
      </c>
      <c r="L175" s="138">
        <v>466263.975</v>
      </c>
      <c r="M175" s="138">
        <v>407692.995</v>
      </c>
      <c r="N175" s="138">
        <v>96684.643</v>
      </c>
      <c r="O175" s="9" t="s">
        <v>113</v>
      </c>
    </row>
    <row r="176" spans="1:15" ht="13.5">
      <c r="A176" s="9" t="s">
        <v>763</v>
      </c>
      <c r="B176" s="136" t="s">
        <v>1060</v>
      </c>
      <c r="C176" s="136">
        <v>11005</v>
      </c>
      <c r="D176" s="136" t="s">
        <v>773</v>
      </c>
      <c r="E176" s="137" t="s">
        <v>602</v>
      </c>
      <c r="F176" s="137" t="s">
        <v>116</v>
      </c>
      <c r="G176" s="135" t="s">
        <v>98</v>
      </c>
      <c r="H176" s="187">
        <v>1830342</v>
      </c>
      <c r="I176" s="138">
        <v>3344540.43</v>
      </c>
      <c r="J176" s="138" t="s">
        <v>97</v>
      </c>
      <c r="K176" s="138">
        <v>3361207.575</v>
      </c>
      <c r="L176" s="138">
        <v>55557.15</v>
      </c>
      <c r="M176" s="138" t="s">
        <v>97</v>
      </c>
      <c r="N176" s="138">
        <v>55557.15</v>
      </c>
      <c r="O176" s="9" t="s">
        <v>113</v>
      </c>
    </row>
    <row r="177" spans="1:15" ht="13.5">
      <c r="A177" s="9" t="s">
        <v>763</v>
      </c>
      <c r="B177" s="136" t="s">
        <v>1060</v>
      </c>
      <c r="C177" s="136">
        <v>11105</v>
      </c>
      <c r="D177" s="136" t="s">
        <v>784</v>
      </c>
      <c r="E177" s="137" t="s">
        <v>785</v>
      </c>
      <c r="F177" s="137" t="s">
        <v>116</v>
      </c>
      <c r="G177" s="135" t="s">
        <v>98</v>
      </c>
      <c r="H177" s="187">
        <v>4816252</v>
      </c>
      <c r="I177" s="138">
        <v>10990145.712</v>
      </c>
      <c r="J177" s="138" t="s">
        <v>97</v>
      </c>
      <c r="K177" s="138">
        <v>11044913.88</v>
      </c>
      <c r="L177" s="138">
        <v>182560.56</v>
      </c>
      <c r="M177" s="138" t="s">
        <v>97</v>
      </c>
      <c r="N177" s="138">
        <v>182560.56</v>
      </c>
      <c r="O177" s="9" t="s">
        <v>113</v>
      </c>
    </row>
    <row r="178" spans="1:15" ht="13.5">
      <c r="A178" s="9" t="s">
        <v>689</v>
      </c>
      <c r="B178" s="136" t="s">
        <v>1060</v>
      </c>
      <c r="C178" s="136" t="s">
        <v>721</v>
      </c>
      <c r="D178" s="136" t="s">
        <v>722</v>
      </c>
      <c r="E178" s="137" t="s">
        <v>723</v>
      </c>
      <c r="F178" s="137" t="s">
        <v>681</v>
      </c>
      <c r="G178" s="135" t="s">
        <v>132</v>
      </c>
      <c r="H178" s="187">
        <v>5000000</v>
      </c>
      <c r="I178" s="138" t="s">
        <v>97</v>
      </c>
      <c r="J178" s="138" t="s">
        <v>97</v>
      </c>
      <c r="K178" s="138">
        <v>406605375.156</v>
      </c>
      <c r="L178" s="138" t="s">
        <v>97</v>
      </c>
      <c r="M178" s="138" t="s">
        <v>97</v>
      </c>
      <c r="N178" s="138">
        <v>6720750.003</v>
      </c>
      <c r="O178" s="9" t="s">
        <v>724</v>
      </c>
    </row>
    <row r="179" spans="1:15" ht="13.5">
      <c r="A179" s="9" t="s">
        <v>763</v>
      </c>
      <c r="B179" s="136" t="s">
        <v>1060</v>
      </c>
      <c r="C179" s="136">
        <v>45193</v>
      </c>
      <c r="D179" s="136" t="s">
        <v>815</v>
      </c>
      <c r="E179" s="137" t="s">
        <v>816</v>
      </c>
      <c r="F179" s="137" t="s">
        <v>130</v>
      </c>
      <c r="G179" s="135" t="s">
        <v>98</v>
      </c>
      <c r="H179" s="187">
        <v>334635</v>
      </c>
      <c r="I179" s="138">
        <v>20145027</v>
      </c>
      <c r="J179" s="138">
        <v>20393575.53</v>
      </c>
      <c r="K179" s="138" t="s">
        <v>97</v>
      </c>
      <c r="L179" s="138">
        <v>334635</v>
      </c>
      <c r="M179" s="138">
        <v>334635</v>
      </c>
      <c r="N179" s="138" t="s">
        <v>97</v>
      </c>
      <c r="O179" s="9" t="s">
        <v>724</v>
      </c>
    </row>
    <row r="180" spans="1:15" ht="13.5">
      <c r="A180" s="9" t="s">
        <v>158</v>
      </c>
      <c r="B180" s="136" t="s">
        <v>1062</v>
      </c>
      <c r="C180" s="136" t="s">
        <v>1141</v>
      </c>
      <c r="D180" s="136" t="s">
        <v>1142</v>
      </c>
      <c r="E180" s="137" t="s">
        <v>203</v>
      </c>
      <c r="F180" s="137" t="s">
        <v>670</v>
      </c>
      <c r="G180" s="9" t="s">
        <v>211</v>
      </c>
      <c r="H180" s="188">
        <v>29685000000</v>
      </c>
      <c r="I180" s="138">
        <v>4902976960</v>
      </c>
      <c r="J180" s="138" t="s">
        <v>97</v>
      </c>
      <c r="K180" s="138">
        <v>4676775465.382</v>
      </c>
      <c r="L180" s="138">
        <v>81444800</v>
      </c>
      <c r="M180" s="138" t="s">
        <v>97</v>
      </c>
      <c r="N180" s="138">
        <v>77302073.808</v>
      </c>
      <c r="O180" s="9" t="s">
        <v>1143</v>
      </c>
    </row>
    <row r="181" spans="1:15" ht="13.5">
      <c r="A181" s="9" t="s">
        <v>158</v>
      </c>
      <c r="B181" s="136" t="s">
        <v>1062</v>
      </c>
      <c r="C181" s="136" t="s">
        <v>221</v>
      </c>
      <c r="D181" s="136" t="s">
        <v>222</v>
      </c>
      <c r="E181" s="137" t="s">
        <v>203</v>
      </c>
      <c r="F181" s="137" t="s">
        <v>130</v>
      </c>
      <c r="G181" s="9" t="s">
        <v>157</v>
      </c>
      <c r="H181" s="188">
        <v>15648000</v>
      </c>
      <c r="I181" s="138">
        <v>1351358440.39</v>
      </c>
      <c r="J181" s="138">
        <v>98807925.977</v>
      </c>
      <c r="K181" s="138">
        <v>1298087072.467</v>
      </c>
      <c r="L181" s="138">
        <v>22447814.624</v>
      </c>
      <c r="M181" s="138">
        <v>1630970.941</v>
      </c>
      <c r="N181" s="138">
        <v>21455984.669</v>
      </c>
      <c r="O181" s="9" t="s">
        <v>1143</v>
      </c>
    </row>
    <row r="182" spans="1:15" ht="13.5">
      <c r="A182" s="9" t="s">
        <v>890</v>
      </c>
      <c r="B182" s="136" t="s">
        <v>1060</v>
      </c>
      <c r="C182" s="136">
        <v>13520000001</v>
      </c>
      <c r="D182" s="136" t="s">
        <v>70</v>
      </c>
      <c r="E182" s="137" t="s">
        <v>71</v>
      </c>
      <c r="F182" s="137" t="s">
        <v>72</v>
      </c>
      <c r="G182" s="135" t="s">
        <v>575</v>
      </c>
      <c r="H182" s="187">
        <v>6000000</v>
      </c>
      <c r="I182" s="138">
        <v>1735662.704</v>
      </c>
      <c r="J182" s="138" t="s">
        <v>97</v>
      </c>
      <c r="K182" s="138">
        <v>1837495.187</v>
      </c>
      <c r="L182" s="138">
        <v>28831.606</v>
      </c>
      <c r="M182" s="138" t="s">
        <v>97</v>
      </c>
      <c r="N182" s="138">
        <v>30371.821</v>
      </c>
      <c r="O182" s="9" t="s">
        <v>1143</v>
      </c>
    </row>
    <row r="183" spans="1:15" ht="13.5">
      <c r="A183" s="9" t="s">
        <v>763</v>
      </c>
      <c r="B183" s="136" t="s">
        <v>1060</v>
      </c>
      <c r="C183" s="136">
        <v>44053</v>
      </c>
      <c r="D183" s="136" t="s">
        <v>814</v>
      </c>
      <c r="E183" s="137" t="s">
        <v>801</v>
      </c>
      <c r="F183" s="137" t="s">
        <v>380</v>
      </c>
      <c r="G183" s="135" t="s">
        <v>98</v>
      </c>
      <c r="H183" s="187">
        <v>50000</v>
      </c>
      <c r="I183" s="138">
        <v>3010000</v>
      </c>
      <c r="J183" s="138" t="s">
        <v>97</v>
      </c>
      <c r="K183" s="138">
        <v>3025000</v>
      </c>
      <c r="L183" s="138">
        <v>50000</v>
      </c>
      <c r="M183" s="138" t="s">
        <v>97</v>
      </c>
      <c r="N183" s="138">
        <v>50000</v>
      </c>
      <c r="O183" s="9" t="s">
        <v>1143</v>
      </c>
    </row>
    <row r="184" spans="1:15" ht="13.5">
      <c r="A184" s="9" t="s">
        <v>570</v>
      </c>
      <c r="B184" s="136" t="s">
        <v>1062</v>
      </c>
      <c r="C184" s="136" t="s">
        <v>1297</v>
      </c>
      <c r="D184" s="136" t="s">
        <v>1298</v>
      </c>
      <c r="E184" s="137" t="s">
        <v>1299</v>
      </c>
      <c r="F184" s="137" t="s">
        <v>1300</v>
      </c>
      <c r="G184" s="9" t="s">
        <v>118</v>
      </c>
      <c r="H184" s="188">
        <v>80000000</v>
      </c>
      <c r="I184" s="138" t="s">
        <v>97</v>
      </c>
      <c r="J184" s="138" t="s">
        <v>97</v>
      </c>
      <c r="K184" s="138">
        <v>635337358.887</v>
      </c>
      <c r="L184" s="138" t="s">
        <v>97</v>
      </c>
      <c r="M184" s="138" t="s">
        <v>97</v>
      </c>
      <c r="N184" s="138">
        <v>10501443.949</v>
      </c>
      <c r="O184" s="9" t="s">
        <v>1301</v>
      </c>
    </row>
    <row r="185" spans="1:15" ht="13.5">
      <c r="A185" s="9" t="s">
        <v>970</v>
      </c>
      <c r="B185" s="136" t="s">
        <v>1060</v>
      </c>
      <c r="C185" s="136" t="s">
        <v>982</v>
      </c>
      <c r="D185" s="136" t="s">
        <v>983</v>
      </c>
      <c r="E185" s="137" t="s">
        <v>142</v>
      </c>
      <c r="F185" s="137" t="s">
        <v>196</v>
      </c>
      <c r="G185" s="135" t="s">
        <v>98</v>
      </c>
      <c r="H185" s="187">
        <v>11200000</v>
      </c>
      <c r="I185" s="138">
        <v>61490266.6</v>
      </c>
      <c r="J185" s="138">
        <v>61868196.81</v>
      </c>
      <c r="K185" s="138" t="s">
        <v>97</v>
      </c>
      <c r="L185" s="138">
        <v>1021433</v>
      </c>
      <c r="M185" s="138">
        <v>1021433</v>
      </c>
      <c r="N185" s="138" t="s">
        <v>97</v>
      </c>
      <c r="O185" s="9" t="s">
        <v>1067</v>
      </c>
    </row>
    <row r="186" spans="1:15" ht="13.5">
      <c r="A186" s="167" t="s">
        <v>970</v>
      </c>
      <c r="B186" s="170" t="s">
        <v>1060</v>
      </c>
      <c r="C186" s="170" t="s">
        <v>984</v>
      </c>
      <c r="D186" s="170" t="s">
        <v>985</v>
      </c>
      <c r="E186" s="169" t="s">
        <v>986</v>
      </c>
      <c r="F186" s="169" t="s">
        <v>196</v>
      </c>
      <c r="G186" s="168" t="s">
        <v>98</v>
      </c>
      <c r="H186" s="187">
        <v>44421000</v>
      </c>
      <c r="I186" s="166">
        <v>2674144200</v>
      </c>
      <c r="J186" s="166">
        <v>729386952.185</v>
      </c>
      <c r="K186" s="166">
        <v>1959039186.5</v>
      </c>
      <c r="L186" s="166">
        <v>44421000</v>
      </c>
      <c r="M186" s="166">
        <v>12040187</v>
      </c>
      <c r="N186" s="166">
        <v>32380813</v>
      </c>
      <c r="O186" s="167" t="s">
        <v>1067</v>
      </c>
    </row>
    <row r="187" spans="1:15" ht="13.5">
      <c r="A187" s="9" t="s">
        <v>970</v>
      </c>
      <c r="B187" s="136" t="s">
        <v>1060</v>
      </c>
      <c r="C187" s="136" t="s">
        <v>987</v>
      </c>
      <c r="D187" s="136" t="s">
        <v>988</v>
      </c>
      <c r="E187" s="137" t="s">
        <v>989</v>
      </c>
      <c r="F187" s="137" t="s">
        <v>196</v>
      </c>
      <c r="G187" s="135" t="s">
        <v>98</v>
      </c>
      <c r="H187" s="187">
        <v>22567000</v>
      </c>
      <c r="I187" s="138" t="s">
        <v>97</v>
      </c>
      <c r="J187" s="138" t="s">
        <v>97</v>
      </c>
      <c r="K187" s="138">
        <v>1365303500</v>
      </c>
      <c r="L187" s="138" t="s">
        <v>97</v>
      </c>
      <c r="M187" s="138" t="s">
        <v>97</v>
      </c>
      <c r="N187" s="138">
        <v>22567000</v>
      </c>
      <c r="O187" s="9" t="s">
        <v>1067</v>
      </c>
    </row>
    <row r="188" spans="1:15" ht="13.5">
      <c r="A188" s="9" t="s">
        <v>970</v>
      </c>
      <c r="B188" s="136" t="s">
        <v>1060</v>
      </c>
      <c r="C188" s="136" t="s">
        <v>990</v>
      </c>
      <c r="D188" s="136" t="s">
        <v>991</v>
      </c>
      <c r="E188" s="137" t="s">
        <v>986</v>
      </c>
      <c r="F188" s="137" t="s">
        <v>196</v>
      </c>
      <c r="G188" s="135" t="s">
        <v>98</v>
      </c>
      <c r="H188" s="187">
        <v>51000000</v>
      </c>
      <c r="I188" s="138">
        <v>2917093460.4</v>
      </c>
      <c r="J188" s="138">
        <v>671788637.068</v>
      </c>
      <c r="K188" s="138">
        <v>2261959540.5</v>
      </c>
      <c r="L188" s="138">
        <v>48456702</v>
      </c>
      <c r="M188" s="138">
        <v>11068941</v>
      </c>
      <c r="N188" s="138">
        <v>37387761</v>
      </c>
      <c r="O188" s="9" t="s">
        <v>1067</v>
      </c>
    </row>
    <row r="189" spans="1:15" ht="13.5">
      <c r="A189" s="9" t="s">
        <v>970</v>
      </c>
      <c r="B189" s="136" t="s">
        <v>1060</v>
      </c>
      <c r="C189" s="136" t="s">
        <v>992</v>
      </c>
      <c r="D189" s="136" t="s">
        <v>993</v>
      </c>
      <c r="E189" s="137" t="s">
        <v>994</v>
      </c>
      <c r="F189" s="137" t="s">
        <v>196</v>
      </c>
      <c r="G189" s="135" t="s">
        <v>98</v>
      </c>
      <c r="H189" s="187">
        <v>5643000</v>
      </c>
      <c r="I189" s="138" t="s">
        <v>97</v>
      </c>
      <c r="J189" s="138" t="s">
        <v>97</v>
      </c>
      <c r="K189" s="138">
        <v>341401500</v>
      </c>
      <c r="L189" s="138" t="s">
        <v>97</v>
      </c>
      <c r="M189" s="138" t="s">
        <v>97</v>
      </c>
      <c r="N189" s="138">
        <v>5643000</v>
      </c>
      <c r="O189" s="9" t="s">
        <v>1067</v>
      </c>
    </row>
    <row r="190" spans="1:15" ht="13.5">
      <c r="A190" s="9" t="s">
        <v>970</v>
      </c>
      <c r="B190" s="136" t="s">
        <v>1060</v>
      </c>
      <c r="C190" s="136" t="s">
        <v>995</v>
      </c>
      <c r="D190" s="136" t="s">
        <v>996</v>
      </c>
      <c r="E190" s="137" t="s">
        <v>986</v>
      </c>
      <c r="F190" s="137" t="s">
        <v>196</v>
      </c>
      <c r="G190" s="135" t="s">
        <v>98</v>
      </c>
      <c r="H190" s="187">
        <v>127224000</v>
      </c>
      <c r="I190" s="138">
        <v>7301196807.8</v>
      </c>
      <c r="J190" s="138">
        <v>1645089234.975</v>
      </c>
      <c r="K190" s="138">
        <v>5695123335</v>
      </c>
      <c r="L190" s="138">
        <v>121282339</v>
      </c>
      <c r="M190" s="138">
        <v>27148069</v>
      </c>
      <c r="N190" s="138">
        <v>94134270</v>
      </c>
      <c r="O190" s="9" t="s">
        <v>1067</v>
      </c>
    </row>
    <row r="191" spans="1:15" ht="13.5">
      <c r="A191" s="9" t="s">
        <v>970</v>
      </c>
      <c r="B191" s="136" t="s">
        <v>1060</v>
      </c>
      <c r="C191" s="136" t="s">
        <v>1008</v>
      </c>
      <c r="D191" s="136" t="s">
        <v>1009</v>
      </c>
      <c r="E191" s="137" t="s">
        <v>986</v>
      </c>
      <c r="F191" s="137" t="s">
        <v>196</v>
      </c>
      <c r="G191" s="135" t="s">
        <v>98</v>
      </c>
      <c r="H191" s="187">
        <v>192028414</v>
      </c>
      <c r="I191" s="138">
        <v>9294866816.2</v>
      </c>
      <c r="J191" s="138">
        <v>4151187579.09</v>
      </c>
      <c r="K191" s="138">
        <v>5196059500.5</v>
      </c>
      <c r="L191" s="138">
        <v>154399781</v>
      </c>
      <c r="M191" s="138">
        <v>68514500</v>
      </c>
      <c r="N191" s="138">
        <v>85885281</v>
      </c>
      <c r="O191" s="9" t="s">
        <v>1067</v>
      </c>
    </row>
    <row r="192" spans="1:15" ht="13.5">
      <c r="A192" s="9" t="s">
        <v>158</v>
      </c>
      <c r="B192" s="136" t="s">
        <v>1062</v>
      </c>
      <c r="C192" s="136" t="s">
        <v>319</v>
      </c>
      <c r="D192" s="136" t="s">
        <v>320</v>
      </c>
      <c r="E192" s="137" t="s">
        <v>321</v>
      </c>
      <c r="F192" s="137" t="s">
        <v>282</v>
      </c>
      <c r="G192" s="9" t="s">
        <v>157</v>
      </c>
      <c r="H192" s="188">
        <v>2080000</v>
      </c>
      <c r="I192" s="138">
        <v>184063763.583</v>
      </c>
      <c r="J192" s="138">
        <v>3590292.62</v>
      </c>
      <c r="K192" s="138">
        <v>186893910.822</v>
      </c>
      <c r="L192" s="138">
        <v>3057537.601</v>
      </c>
      <c r="M192" s="138">
        <v>59118.93</v>
      </c>
      <c r="N192" s="138">
        <v>3089155.551</v>
      </c>
      <c r="O192" s="9" t="s">
        <v>322</v>
      </c>
    </row>
    <row r="193" spans="1:15" ht="13.5">
      <c r="A193" s="9" t="s">
        <v>158</v>
      </c>
      <c r="B193" s="136" t="s">
        <v>1062</v>
      </c>
      <c r="C193" s="136" t="s">
        <v>341</v>
      </c>
      <c r="D193" s="136" t="s">
        <v>342</v>
      </c>
      <c r="E193" s="137" t="s">
        <v>321</v>
      </c>
      <c r="F193" s="137" t="s">
        <v>282</v>
      </c>
      <c r="G193" s="9" t="s">
        <v>98</v>
      </c>
      <c r="H193" s="188">
        <v>180000000</v>
      </c>
      <c r="I193" s="138">
        <v>10836000000</v>
      </c>
      <c r="J193" s="138">
        <v>585528015</v>
      </c>
      <c r="K193" s="138">
        <v>10305933000</v>
      </c>
      <c r="L193" s="138">
        <v>180000000</v>
      </c>
      <c r="M193" s="138">
        <v>9654000</v>
      </c>
      <c r="N193" s="138">
        <v>170346000</v>
      </c>
      <c r="O193" s="9" t="s">
        <v>322</v>
      </c>
    </row>
    <row r="194" spans="1:15" ht="13.5">
      <c r="A194" s="9" t="s">
        <v>570</v>
      </c>
      <c r="B194" s="136" t="s">
        <v>1060</v>
      </c>
      <c r="C194" s="136" t="s">
        <v>622</v>
      </c>
      <c r="D194" s="136" t="s">
        <v>623</v>
      </c>
      <c r="E194" s="137" t="s">
        <v>624</v>
      </c>
      <c r="F194" s="137" t="s">
        <v>625</v>
      </c>
      <c r="G194" s="135" t="s">
        <v>118</v>
      </c>
      <c r="H194" s="187">
        <v>50000000</v>
      </c>
      <c r="I194" s="138">
        <v>376344086.022</v>
      </c>
      <c r="J194" s="138" t="s">
        <v>97</v>
      </c>
      <c r="K194" s="138">
        <v>397085849.304</v>
      </c>
      <c r="L194" s="138">
        <v>6251562.891</v>
      </c>
      <c r="M194" s="138" t="s">
        <v>97</v>
      </c>
      <c r="N194" s="138">
        <v>6563402.468</v>
      </c>
      <c r="O194" s="9" t="s">
        <v>322</v>
      </c>
    </row>
    <row r="195" spans="1:15" ht="13.5">
      <c r="A195" s="9" t="s">
        <v>355</v>
      </c>
      <c r="B195" s="136" t="s">
        <v>1062</v>
      </c>
      <c r="C195" s="136" t="s">
        <v>352</v>
      </c>
      <c r="D195" s="136" t="s">
        <v>353</v>
      </c>
      <c r="E195" s="137" t="s">
        <v>354</v>
      </c>
      <c r="F195" s="137" t="s">
        <v>162</v>
      </c>
      <c r="G195" s="9" t="s">
        <v>211</v>
      </c>
      <c r="H195" s="188">
        <v>5605500000</v>
      </c>
      <c r="I195" s="138">
        <v>2873777109.677</v>
      </c>
      <c r="J195" s="138">
        <v>304909807.557</v>
      </c>
      <c r="K195" s="138">
        <v>2443784087.198</v>
      </c>
      <c r="L195" s="138">
        <v>47737161.29</v>
      </c>
      <c r="M195" s="138">
        <v>4999750.882</v>
      </c>
      <c r="N195" s="138">
        <v>40393125.408</v>
      </c>
      <c r="O195" s="9" t="s">
        <v>322</v>
      </c>
    </row>
    <row r="196" spans="1:15" ht="13.5">
      <c r="A196" s="9" t="s">
        <v>355</v>
      </c>
      <c r="B196" s="136" t="s">
        <v>1062</v>
      </c>
      <c r="C196" s="136" t="s">
        <v>362</v>
      </c>
      <c r="D196" s="136" t="s">
        <v>363</v>
      </c>
      <c r="E196" s="137" t="s">
        <v>364</v>
      </c>
      <c r="F196" s="137" t="s">
        <v>162</v>
      </c>
      <c r="G196" s="9" t="s">
        <v>98</v>
      </c>
      <c r="H196" s="188">
        <v>100000000</v>
      </c>
      <c r="I196" s="138">
        <v>5101950000</v>
      </c>
      <c r="J196" s="138" t="s">
        <v>97</v>
      </c>
      <c r="K196" s="138">
        <v>5127375000</v>
      </c>
      <c r="L196" s="138">
        <v>84750000</v>
      </c>
      <c r="M196" s="138" t="s">
        <v>97</v>
      </c>
      <c r="N196" s="138">
        <v>84750000</v>
      </c>
      <c r="O196" s="9" t="s">
        <v>322</v>
      </c>
    </row>
    <row r="197" spans="1:15" ht="13.5">
      <c r="A197" s="9" t="s">
        <v>355</v>
      </c>
      <c r="B197" s="136" t="s">
        <v>1062</v>
      </c>
      <c r="C197" s="136" t="s">
        <v>365</v>
      </c>
      <c r="D197" s="136" t="s">
        <v>1064</v>
      </c>
      <c r="E197" s="137" t="s">
        <v>366</v>
      </c>
      <c r="F197" s="137" t="s">
        <v>162</v>
      </c>
      <c r="G197" s="9" t="s">
        <v>98</v>
      </c>
      <c r="H197" s="188">
        <v>65000000</v>
      </c>
      <c r="I197" s="138">
        <v>3903217500</v>
      </c>
      <c r="J197" s="138">
        <v>396435000</v>
      </c>
      <c r="K197" s="138">
        <v>3529418750</v>
      </c>
      <c r="L197" s="138">
        <v>64837500</v>
      </c>
      <c r="M197" s="138">
        <v>6500000</v>
      </c>
      <c r="N197" s="138">
        <v>58337500</v>
      </c>
      <c r="O197" s="9" t="s">
        <v>322</v>
      </c>
    </row>
    <row r="198" spans="1:15" ht="13.5">
      <c r="A198" s="9" t="s">
        <v>370</v>
      </c>
      <c r="B198" s="136" t="s">
        <v>1062</v>
      </c>
      <c r="C198" s="136" t="s">
        <v>418</v>
      </c>
      <c r="D198" s="136" t="s">
        <v>419</v>
      </c>
      <c r="E198" s="137" t="s">
        <v>354</v>
      </c>
      <c r="F198" s="137" t="s">
        <v>162</v>
      </c>
      <c r="G198" s="9" t="s">
        <v>157</v>
      </c>
      <c r="H198" s="188">
        <v>105900000</v>
      </c>
      <c r="I198" s="138">
        <v>5369096045.558</v>
      </c>
      <c r="J198" s="138">
        <v>2298933060.178</v>
      </c>
      <c r="K198" s="138">
        <v>3235936809.76</v>
      </c>
      <c r="L198" s="138">
        <v>89187641.953</v>
      </c>
      <c r="M198" s="138">
        <v>37901716.384</v>
      </c>
      <c r="N198" s="138">
        <v>53486558.839</v>
      </c>
      <c r="O198" s="9" t="s">
        <v>322</v>
      </c>
    </row>
    <row r="199" spans="1:15" ht="13.5">
      <c r="A199" s="9" t="s">
        <v>515</v>
      </c>
      <c r="B199" s="136" t="s">
        <v>1060</v>
      </c>
      <c r="C199" s="136">
        <v>10464</v>
      </c>
      <c r="D199" s="136" t="s">
        <v>864</v>
      </c>
      <c r="E199" s="137" t="s">
        <v>865</v>
      </c>
      <c r="F199" s="137" t="s">
        <v>866</v>
      </c>
      <c r="G199" s="135" t="s">
        <v>211</v>
      </c>
      <c r="H199" s="187">
        <v>103000000</v>
      </c>
      <c r="I199" s="138">
        <v>53338494.624</v>
      </c>
      <c r="J199" s="138" t="s">
        <v>97</v>
      </c>
      <c r="K199" s="138">
        <v>50877694.317</v>
      </c>
      <c r="L199" s="138">
        <v>886021.505</v>
      </c>
      <c r="M199" s="138" t="s">
        <v>97</v>
      </c>
      <c r="N199" s="138">
        <v>840953.625</v>
      </c>
      <c r="O199" s="9" t="s">
        <v>322</v>
      </c>
    </row>
    <row r="200" spans="1:15" ht="13.5">
      <c r="A200" s="9" t="s">
        <v>515</v>
      </c>
      <c r="B200" s="136" t="s">
        <v>1060</v>
      </c>
      <c r="C200" s="136">
        <v>10467</v>
      </c>
      <c r="D200" s="136" t="s">
        <v>886</v>
      </c>
      <c r="E200" s="137" t="s">
        <v>885</v>
      </c>
      <c r="F200" s="137" t="s">
        <v>316</v>
      </c>
      <c r="G200" s="135" t="s">
        <v>211</v>
      </c>
      <c r="H200" s="187">
        <v>4052000000</v>
      </c>
      <c r="I200" s="138">
        <v>2098326021.505</v>
      </c>
      <c r="J200" s="138">
        <v>157612378.411</v>
      </c>
      <c r="K200" s="138">
        <v>1852837197.91</v>
      </c>
      <c r="L200" s="138">
        <v>34855913.978</v>
      </c>
      <c r="M200" s="138">
        <v>2591030.387</v>
      </c>
      <c r="N200" s="138">
        <v>30625408.23</v>
      </c>
      <c r="O200" s="9" t="s">
        <v>322</v>
      </c>
    </row>
    <row r="201" spans="1:15" ht="13.5">
      <c r="A201" s="9" t="s">
        <v>515</v>
      </c>
      <c r="B201" s="136" t="s">
        <v>1062</v>
      </c>
      <c r="C201" s="136" t="s">
        <v>526</v>
      </c>
      <c r="D201" s="136" t="s">
        <v>527</v>
      </c>
      <c r="E201" s="137" t="s">
        <v>528</v>
      </c>
      <c r="F201" s="137" t="s">
        <v>529</v>
      </c>
      <c r="G201" s="9" t="s">
        <v>211</v>
      </c>
      <c r="H201" s="188">
        <v>4032000000</v>
      </c>
      <c r="I201" s="138">
        <v>1747630.598</v>
      </c>
      <c r="J201" s="138" t="s">
        <v>97</v>
      </c>
      <c r="K201" s="138">
        <v>1667002.715</v>
      </c>
      <c r="L201" s="138">
        <v>29030.409</v>
      </c>
      <c r="M201" s="138" t="s">
        <v>97</v>
      </c>
      <c r="N201" s="138">
        <v>27553.764</v>
      </c>
      <c r="O201" s="9" t="s">
        <v>322</v>
      </c>
    </row>
    <row r="202" spans="1:15" ht="13.5">
      <c r="A202" s="9" t="s">
        <v>515</v>
      </c>
      <c r="B202" s="136" t="s">
        <v>1062</v>
      </c>
      <c r="C202" s="136" t="s">
        <v>530</v>
      </c>
      <c r="D202" s="136" t="s">
        <v>531</v>
      </c>
      <c r="E202" s="137" t="s">
        <v>532</v>
      </c>
      <c r="F202" s="137" t="s">
        <v>533</v>
      </c>
      <c r="G202" s="9" t="s">
        <v>211</v>
      </c>
      <c r="H202" s="188">
        <v>3103915860</v>
      </c>
      <c r="I202" s="138">
        <v>23346797.66</v>
      </c>
      <c r="J202" s="138" t="s">
        <v>97</v>
      </c>
      <c r="K202" s="138" t="s">
        <v>97</v>
      </c>
      <c r="L202" s="138">
        <v>387820.559</v>
      </c>
      <c r="M202" s="138" t="s">
        <v>97</v>
      </c>
      <c r="N202" s="138" t="s">
        <v>97</v>
      </c>
      <c r="O202" s="9" t="s">
        <v>322</v>
      </c>
    </row>
    <row r="203" spans="1:15" ht="13.5">
      <c r="A203" s="9" t="s">
        <v>515</v>
      </c>
      <c r="B203" s="136" t="s">
        <v>1062</v>
      </c>
      <c r="C203" s="136" t="s">
        <v>1020</v>
      </c>
      <c r="D203" s="136" t="s">
        <v>1227</v>
      </c>
      <c r="E203" s="137" t="s">
        <v>1228</v>
      </c>
      <c r="F203" s="137" t="s">
        <v>1229</v>
      </c>
      <c r="G203" s="9" t="s">
        <v>211</v>
      </c>
      <c r="H203" s="188">
        <v>19455000000</v>
      </c>
      <c r="I203" s="138" t="s">
        <v>97</v>
      </c>
      <c r="J203" s="138" t="s">
        <v>97</v>
      </c>
      <c r="K203" s="138">
        <v>9609956727.629</v>
      </c>
      <c r="L203" s="138" t="s">
        <v>97</v>
      </c>
      <c r="M203" s="138" t="s">
        <v>97</v>
      </c>
      <c r="N203" s="138">
        <v>158842259.961</v>
      </c>
      <c r="O203" s="9" t="s">
        <v>322</v>
      </c>
    </row>
    <row r="204" spans="1:15" ht="13.5">
      <c r="A204" s="9" t="s">
        <v>546</v>
      </c>
      <c r="B204" s="136" t="s">
        <v>1062</v>
      </c>
      <c r="C204" s="136">
        <v>693</v>
      </c>
      <c r="D204" s="136" t="s">
        <v>553</v>
      </c>
      <c r="E204" s="137" t="s">
        <v>554</v>
      </c>
      <c r="F204" s="137" t="s">
        <v>555</v>
      </c>
      <c r="G204" s="9" t="s">
        <v>545</v>
      </c>
      <c r="H204" s="188">
        <v>10000000</v>
      </c>
      <c r="I204" s="138">
        <v>2081676406.515</v>
      </c>
      <c r="J204" s="138" t="s">
        <v>97</v>
      </c>
      <c r="K204" s="138">
        <v>2099673769.695</v>
      </c>
      <c r="L204" s="138">
        <v>34579342.301</v>
      </c>
      <c r="M204" s="138" t="s">
        <v>97</v>
      </c>
      <c r="N204" s="138">
        <v>34705351.565</v>
      </c>
      <c r="O204" s="9" t="s">
        <v>322</v>
      </c>
    </row>
    <row r="205" spans="1:15" ht="13.5">
      <c r="A205" s="9" t="s">
        <v>560</v>
      </c>
      <c r="B205" s="136" t="s">
        <v>1062</v>
      </c>
      <c r="C205" s="136" t="s">
        <v>556</v>
      </c>
      <c r="D205" s="136" t="s">
        <v>558</v>
      </c>
      <c r="E205" s="137" t="s">
        <v>559</v>
      </c>
      <c r="F205" s="137" t="s">
        <v>196</v>
      </c>
      <c r="G205" s="9" t="s">
        <v>557</v>
      </c>
      <c r="H205" s="188">
        <v>93750000</v>
      </c>
      <c r="I205" s="138">
        <v>709081466.858</v>
      </c>
      <c r="J205" s="138" t="s">
        <v>97</v>
      </c>
      <c r="K205" s="138">
        <v>712653097.008</v>
      </c>
      <c r="L205" s="138">
        <v>11778761.908</v>
      </c>
      <c r="M205" s="138" t="s">
        <v>97</v>
      </c>
      <c r="N205" s="138">
        <v>11779390.033</v>
      </c>
      <c r="O205" s="9" t="s">
        <v>322</v>
      </c>
    </row>
    <row r="206" spans="1:15" ht="13.5">
      <c r="A206" s="9" t="s">
        <v>158</v>
      </c>
      <c r="B206" s="136" t="s">
        <v>1062</v>
      </c>
      <c r="C206" s="136" t="s">
        <v>190</v>
      </c>
      <c r="D206" s="136" t="s">
        <v>191</v>
      </c>
      <c r="E206" s="137" t="s">
        <v>192</v>
      </c>
      <c r="F206" s="137" t="s">
        <v>670</v>
      </c>
      <c r="G206" s="9" t="s">
        <v>157</v>
      </c>
      <c r="H206" s="188">
        <v>30852477.8</v>
      </c>
      <c r="I206" s="138">
        <v>1729360666.359</v>
      </c>
      <c r="J206" s="138">
        <v>399262331.869</v>
      </c>
      <c r="K206" s="138">
        <v>1387787758.207</v>
      </c>
      <c r="L206" s="138">
        <v>28726921.368</v>
      </c>
      <c r="M206" s="138">
        <v>6587003.87</v>
      </c>
      <c r="N206" s="138">
        <v>22938640.632</v>
      </c>
      <c r="O206" s="9" t="s">
        <v>391</v>
      </c>
    </row>
    <row r="207" spans="1:15" ht="13.5">
      <c r="A207" s="9" t="s">
        <v>158</v>
      </c>
      <c r="B207" s="136" t="s">
        <v>1062</v>
      </c>
      <c r="C207" s="136" t="s">
        <v>201</v>
      </c>
      <c r="D207" s="136" t="s">
        <v>202</v>
      </c>
      <c r="E207" s="137" t="s">
        <v>203</v>
      </c>
      <c r="F207" s="137" t="s">
        <v>204</v>
      </c>
      <c r="G207" s="9" t="s">
        <v>157</v>
      </c>
      <c r="H207" s="188">
        <v>16135823.92</v>
      </c>
      <c r="I207" s="138">
        <v>1384991328.765</v>
      </c>
      <c r="J207" s="138">
        <v>61995896.94</v>
      </c>
      <c r="K207" s="138">
        <v>1371348950.742</v>
      </c>
      <c r="L207" s="138">
        <v>23006500.478</v>
      </c>
      <c r="M207" s="138">
        <v>1021974.64</v>
      </c>
      <c r="N207" s="138">
        <v>22666924.806</v>
      </c>
      <c r="O207" s="9" t="s">
        <v>391</v>
      </c>
    </row>
    <row r="208" spans="1:15" ht="13.5">
      <c r="A208" s="9" t="s">
        <v>158</v>
      </c>
      <c r="B208" s="136" t="s">
        <v>1062</v>
      </c>
      <c r="C208" s="136" t="s">
        <v>300</v>
      </c>
      <c r="D208" s="136" t="s">
        <v>301</v>
      </c>
      <c r="E208" s="137" t="s">
        <v>295</v>
      </c>
      <c r="F208" s="137" t="s">
        <v>296</v>
      </c>
      <c r="G208" s="9" t="s">
        <v>157</v>
      </c>
      <c r="H208" s="188">
        <v>7338622.01</v>
      </c>
      <c r="I208" s="138">
        <v>631037835.628</v>
      </c>
      <c r="J208" s="138">
        <v>11654859.532</v>
      </c>
      <c r="K208" s="138">
        <v>641263134.485</v>
      </c>
      <c r="L208" s="138">
        <v>10482356.074</v>
      </c>
      <c r="M208" s="138">
        <v>191665.42</v>
      </c>
      <c r="N208" s="138">
        <v>10599390.653</v>
      </c>
      <c r="O208" s="9" t="s">
        <v>391</v>
      </c>
    </row>
    <row r="209" spans="1:15" ht="13.5">
      <c r="A209" s="9" t="s">
        <v>137</v>
      </c>
      <c r="B209" s="136" t="s">
        <v>1060</v>
      </c>
      <c r="C209" s="136">
        <v>10219</v>
      </c>
      <c r="D209" s="136" t="s">
        <v>658</v>
      </c>
      <c r="E209" s="137" t="s">
        <v>1215</v>
      </c>
      <c r="F209" s="137" t="s">
        <v>659</v>
      </c>
      <c r="G209" s="135" t="s">
        <v>132</v>
      </c>
      <c r="H209" s="187">
        <v>6256459.41</v>
      </c>
      <c r="I209" s="138">
        <v>473265554.861</v>
      </c>
      <c r="J209" s="138">
        <v>23947898.502</v>
      </c>
      <c r="K209" s="138">
        <v>484288259.953</v>
      </c>
      <c r="L209" s="138">
        <v>7861554.067</v>
      </c>
      <c r="M209" s="138">
        <v>388542.41</v>
      </c>
      <c r="N209" s="138">
        <v>8004764.627</v>
      </c>
      <c r="O209" s="9" t="s">
        <v>391</v>
      </c>
    </row>
    <row r="210" spans="1:15" ht="13.5">
      <c r="A210" s="9" t="s">
        <v>137</v>
      </c>
      <c r="B210" s="136" t="s">
        <v>1060</v>
      </c>
      <c r="C210" s="136">
        <v>10220</v>
      </c>
      <c r="D210" s="136" t="s">
        <v>660</v>
      </c>
      <c r="E210" s="137" t="s">
        <v>661</v>
      </c>
      <c r="F210" s="137" t="s">
        <v>659</v>
      </c>
      <c r="G210" s="135" t="s">
        <v>132</v>
      </c>
      <c r="H210" s="187">
        <v>6102412.3</v>
      </c>
      <c r="I210" s="138">
        <v>451882110.424</v>
      </c>
      <c r="J210" s="138">
        <v>31617094.021</v>
      </c>
      <c r="K210" s="138">
        <v>453316550.335</v>
      </c>
      <c r="L210" s="138">
        <v>7506347.349</v>
      </c>
      <c r="M210" s="138">
        <v>520259.487</v>
      </c>
      <c r="N210" s="138">
        <v>7492835.543</v>
      </c>
      <c r="O210" s="9" t="s">
        <v>391</v>
      </c>
    </row>
    <row r="211" spans="1:15" ht="13.5">
      <c r="A211" s="9" t="s">
        <v>137</v>
      </c>
      <c r="B211" s="136" t="s">
        <v>1060</v>
      </c>
      <c r="C211" s="136" t="s">
        <v>675</v>
      </c>
      <c r="D211" s="136" t="s">
        <v>676</v>
      </c>
      <c r="E211" s="137" t="s">
        <v>287</v>
      </c>
      <c r="F211" s="137" t="s">
        <v>146</v>
      </c>
      <c r="G211" s="135" t="s">
        <v>132</v>
      </c>
      <c r="H211" s="187">
        <v>4600000</v>
      </c>
      <c r="I211" s="138">
        <v>310891532.88</v>
      </c>
      <c r="J211" s="138">
        <v>40317122.706</v>
      </c>
      <c r="K211" s="138">
        <v>292464008.774</v>
      </c>
      <c r="L211" s="138">
        <v>5164311.177</v>
      </c>
      <c r="M211" s="138">
        <v>663894.256</v>
      </c>
      <c r="N211" s="138">
        <v>4834115.848</v>
      </c>
      <c r="O211" s="9" t="s">
        <v>391</v>
      </c>
    </row>
    <row r="212" spans="1:15" ht="13.5">
      <c r="A212" s="9" t="s">
        <v>370</v>
      </c>
      <c r="B212" s="136" t="s">
        <v>1062</v>
      </c>
      <c r="C212" s="136" t="s">
        <v>389</v>
      </c>
      <c r="D212" s="136" t="s">
        <v>390</v>
      </c>
      <c r="E212" s="137" t="s">
        <v>364</v>
      </c>
      <c r="F212" s="137" t="s">
        <v>146</v>
      </c>
      <c r="G212" s="9" t="s">
        <v>157</v>
      </c>
      <c r="H212" s="188">
        <v>6900000</v>
      </c>
      <c r="I212" s="138">
        <v>610596138.807</v>
      </c>
      <c r="J212" s="138">
        <v>268047999.631</v>
      </c>
      <c r="K212" s="138">
        <v>365998525.722</v>
      </c>
      <c r="L212" s="138">
        <v>10142793.003</v>
      </c>
      <c r="M212" s="138">
        <v>4399999.994</v>
      </c>
      <c r="N212" s="138">
        <v>6049562.409</v>
      </c>
      <c r="O212" s="9" t="s">
        <v>391</v>
      </c>
    </row>
    <row r="213" spans="1:15" ht="13.5">
      <c r="A213" s="9" t="s">
        <v>370</v>
      </c>
      <c r="B213" s="136" t="s">
        <v>1062</v>
      </c>
      <c r="C213" s="136" t="s">
        <v>1318</v>
      </c>
      <c r="D213" s="136" t="s">
        <v>1319</v>
      </c>
      <c r="E213" s="137" t="s">
        <v>1308</v>
      </c>
      <c r="F213" s="137" t="s">
        <v>146</v>
      </c>
      <c r="G213" s="9" t="s">
        <v>157</v>
      </c>
      <c r="H213" s="188">
        <v>86000000</v>
      </c>
      <c r="I213" s="138" t="s">
        <v>97</v>
      </c>
      <c r="J213" s="138">
        <v>7840478077.02</v>
      </c>
      <c r="K213" s="138" t="s">
        <v>97</v>
      </c>
      <c r="L213" s="138" t="s">
        <v>97</v>
      </c>
      <c r="M213" s="138">
        <v>129359479.91</v>
      </c>
      <c r="N213" s="138" t="s">
        <v>97</v>
      </c>
      <c r="O213" s="9" t="s">
        <v>391</v>
      </c>
    </row>
    <row r="214" spans="1:15" ht="13.5">
      <c r="A214" s="9" t="s">
        <v>370</v>
      </c>
      <c r="B214" s="136" t="s">
        <v>1060</v>
      </c>
      <c r="C214" s="136" t="s">
        <v>746</v>
      </c>
      <c r="D214" s="136" t="s">
        <v>747</v>
      </c>
      <c r="E214" s="137" t="s">
        <v>748</v>
      </c>
      <c r="F214" s="137" t="s">
        <v>116</v>
      </c>
      <c r="G214" s="135" t="s">
        <v>98</v>
      </c>
      <c r="H214" s="187">
        <v>450000</v>
      </c>
      <c r="I214" s="138">
        <v>26914284.628</v>
      </c>
      <c r="J214" s="138" t="s">
        <v>97</v>
      </c>
      <c r="K214" s="138">
        <v>27048408.97</v>
      </c>
      <c r="L214" s="138">
        <v>447081.14</v>
      </c>
      <c r="M214" s="138" t="s">
        <v>97</v>
      </c>
      <c r="N214" s="138">
        <v>447081.14</v>
      </c>
      <c r="O214" s="9" t="s">
        <v>391</v>
      </c>
    </row>
    <row r="215" spans="1:15" ht="13.5">
      <c r="A215" s="9" t="s">
        <v>763</v>
      </c>
      <c r="B215" s="136" t="s">
        <v>1060</v>
      </c>
      <c r="C215" s="136">
        <v>11010</v>
      </c>
      <c r="D215" s="136" t="s">
        <v>776</v>
      </c>
      <c r="E215" s="137" t="s">
        <v>777</v>
      </c>
      <c r="F215" s="137" t="s">
        <v>496</v>
      </c>
      <c r="G215" s="135" t="s">
        <v>98</v>
      </c>
      <c r="H215" s="187">
        <v>11535390</v>
      </c>
      <c r="I215" s="138">
        <v>615777251.6</v>
      </c>
      <c r="J215" s="138" t="s">
        <v>97</v>
      </c>
      <c r="K215" s="138">
        <v>618845909</v>
      </c>
      <c r="L215" s="138">
        <v>10228858</v>
      </c>
      <c r="M215" s="138" t="s">
        <v>97</v>
      </c>
      <c r="N215" s="138">
        <v>10228858</v>
      </c>
      <c r="O215" s="9" t="s">
        <v>391</v>
      </c>
    </row>
    <row r="216" spans="1:15" ht="13.5">
      <c r="A216" s="9" t="s">
        <v>763</v>
      </c>
      <c r="B216" s="136" t="s">
        <v>1060</v>
      </c>
      <c r="C216" s="136">
        <v>11151</v>
      </c>
      <c r="D216" s="136" t="s">
        <v>808</v>
      </c>
      <c r="E216" s="137" t="s">
        <v>809</v>
      </c>
      <c r="F216" s="137" t="s">
        <v>130</v>
      </c>
      <c r="G216" s="135" t="s">
        <v>98</v>
      </c>
      <c r="H216" s="187">
        <v>6585836</v>
      </c>
      <c r="I216" s="138">
        <v>75502779.8</v>
      </c>
      <c r="J216" s="138">
        <v>40148173.23</v>
      </c>
      <c r="K216" s="138">
        <v>36019582.5</v>
      </c>
      <c r="L216" s="138">
        <v>1254199</v>
      </c>
      <c r="M216" s="138">
        <v>658834</v>
      </c>
      <c r="N216" s="138">
        <v>595365</v>
      </c>
      <c r="O216" s="9" t="s">
        <v>391</v>
      </c>
    </row>
    <row r="217" spans="1:15" ht="13.5">
      <c r="A217" s="9" t="s">
        <v>158</v>
      </c>
      <c r="B217" s="136" t="s">
        <v>1062</v>
      </c>
      <c r="C217" s="136" t="s">
        <v>193</v>
      </c>
      <c r="D217" s="136" t="s">
        <v>194</v>
      </c>
      <c r="E217" s="137" t="s">
        <v>195</v>
      </c>
      <c r="F217" s="137" t="s">
        <v>196</v>
      </c>
      <c r="G217" s="9" t="s">
        <v>157</v>
      </c>
      <c r="H217" s="188">
        <v>40065000</v>
      </c>
      <c r="I217" s="138">
        <v>2720795370.551</v>
      </c>
      <c r="J217" s="138">
        <v>605022861.307</v>
      </c>
      <c r="K217" s="138">
        <v>2208677846.313</v>
      </c>
      <c r="L217" s="138">
        <v>45195936.388</v>
      </c>
      <c r="M217" s="138">
        <v>9975737.635</v>
      </c>
      <c r="N217" s="138">
        <v>36507071.84</v>
      </c>
      <c r="O217" s="9" t="s">
        <v>167</v>
      </c>
    </row>
    <row r="218" spans="1:15" ht="13.5">
      <c r="A218" s="9" t="s">
        <v>689</v>
      </c>
      <c r="B218" s="136" t="s">
        <v>1060</v>
      </c>
      <c r="C218" s="136">
        <v>11701</v>
      </c>
      <c r="D218" s="136" t="s">
        <v>690</v>
      </c>
      <c r="E218" s="137" t="s">
        <v>691</v>
      </c>
      <c r="F218" s="137" t="s">
        <v>692</v>
      </c>
      <c r="G218" s="135" t="s">
        <v>132</v>
      </c>
      <c r="H218" s="187">
        <v>4800000</v>
      </c>
      <c r="I218" s="138">
        <v>165994025.065</v>
      </c>
      <c r="J218" s="138" t="s">
        <v>97</v>
      </c>
      <c r="K218" s="138">
        <v>178451129.691</v>
      </c>
      <c r="L218" s="138">
        <v>2757375.832</v>
      </c>
      <c r="M218" s="138" t="s">
        <v>97</v>
      </c>
      <c r="N218" s="138">
        <v>2949605.449</v>
      </c>
      <c r="O218" s="9" t="s">
        <v>167</v>
      </c>
    </row>
    <row r="219" spans="1:15" ht="13.5">
      <c r="A219" s="9" t="s">
        <v>137</v>
      </c>
      <c r="B219" s="136" t="s">
        <v>1060</v>
      </c>
      <c r="C219" s="136">
        <v>10203</v>
      </c>
      <c r="D219" s="136" t="s">
        <v>641</v>
      </c>
      <c r="E219" s="137" t="s">
        <v>642</v>
      </c>
      <c r="F219" s="137" t="s">
        <v>196</v>
      </c>
      <c r="G219" s="135" t="s">
        <v>132</v>
      </c>
      <c r="H219" s="187">
        <v>5112919</v>
      </c>
      <c r="I219" s="138">
        <v>1106903.188</v>
      </c>
      <c r="J219" s="138" t="s">
        <v>97</v>
      </c>
      <c r="K219" s="138">
        <v>1189971.291</v>
      </c>
      <c r="L219" s="138">
        <v>18387.096</v>
      </c>
      <c r="M219" s="138" t="s">
        <v>97</v>
      </c>
      <c r="N219" s="138">
        <v>19668.947</v>
      </c>
      <c r="O219" s="9" t="s">
        <v>167</v>
      </c>
    </row>
    <row r="220" spans="1:15" ht="13.5">
      <c r="A220" s="9" t="s">
        <v>137</v>
      </c>
      <c r="B220" s="136" t="s">
        <v>1060</v>
      </c>
      <c r="C220" s="136">
        <v>10212</v>
      </c>
      <c r="D220" s="136" t="s">
        <v>645</v>
      </c>
      <c r="E220" s="137" t="s">
        <v>646</v>
      </c>
      <c r="F220" s="137" t="s">
        <v>196</v>
      </c>
      <c r="G220" s="135" t="s">
        <v>132</v>
      </c>
      <c r="H220" s="187">
        <v>20400546</v>
      </c>
      <c r="I220" s="138">
        <v>80047034.22</v>
      </c>
      <c r="J220" s="138" t="s">
        <v>97</v>
      </c>
      <c r="K220" s="138">
        <v>86054203.935</v>
      </c>
      <c r="L220" s="138">
        <v>1329684.954</v>
      </c>
      <c r="M220" s="138" t="s">
        <v>97</v>
      </c>
      <c r="N220" s="138">
        <v>1422383.536</v>
      </c>
      <c r="O220" s="9" t="s">
        <v>167</v>
      </c>
    </row>
    <row r="221" spans="1:15" ht="13.5">
      <c r="A221" s="9" t="s">
        <v>137</v>
      </c>
      <c r="B221" s="136" t="s">
        <v>1060</v>
      </c>
      <c r="C221" s="136">
        <v>10215</v>
      </c>
      <c r="D221" s="136" t="s">
        <v>652</v>
      </c>
      <c r="E221" s="137" t="s">
        <v>653</v>
      </c>
      <c r="F221" s="137" t="s">
        <v>196</v>
      </c>
      <c r="G221" s="135" t="s">
        <v>132</v>
      </c>
      <c r="H221" s="187">
        <v>6135503</v>
      </c>
      <c r="I221" s="138">
        <v>28976158.085</v>
      </c>
      <c r="J221" s="138" t="s">
        <v>97</v>
      </c>
      <c r="K221" s="138">
        <v>31150688.359</v>
      </c>
      <c r="L221" s="138">
        <v>481331.53</v>
      </c>
      <c r="M221" s="138" t="s">
        <v>97</v>
      </c>
      <c r="N221" s="138">
        <v>514887.411</v>
      </c>
      <c r="O221" s="9" t="s">
        <v>167</v>
      </c>
    </row>
    <row r="222" spans="1:15" ht="13.5">
      <c r="A222" s="9" t="s">
        <v>370</v>
      </c>
      <c r="B222" s="136" t="s">
        <v>1060</v>
      </c>
      <c r="C222" s="136">
        <v>26552</v>
      </c>
      <c r="D222" s="136" t="s">
        <v>1221</v>
      </c>
      <c r="E222" s="137" t="s">
        <v>1222</v>
      </c>
      <c r="F222" s="137" t="s">
        <v>801</v>
      </c>
      <c r="G222" s="135" t="s">
        <v>98</v>
      </c>
      <c r="H222" s="187">
        <v>758900</v>
      </c>
      <c r="I222" s="138">
        <v>19036263.4</v>
      </c>
      <c r="J222" s="138" t="s">
        <v>97</v>
      </c>
      <c r="K222" s="138">
        <v>19131128.5</v>
      </c>
      <c r="L222" s="138">
        <v>316217</v>
      </c>
      <c r="M222" s="138" t="s">
        <v>97</v>
      </c>
      <c r="N222" s="138">
        <v>316217</v>
      </c>
      <c r="O222" s="9" t="s">
        <v>167</v>
      </c>
    </row>
    <row r="223" spans="1:15" ht="13.5">
      <c r="A223" s="9" t="s">
        <v>370</v>
      </c>
      <c r="B223" s="136" t="s">
        <v>1062</v>
      </c>
      <c r="C223" s="136" t="s">
        <v>28</v>
      </c>
      <c r="D223" s="136" t="s">
        <v>29</v>
      </c>
      <c r="E223" s="137" t="s">
        <v>30</v>
      </c>
      <c r="F223" s="137" t="s">
        <v>371</v>
      </c>
      <c r="G223" s="9" t="s">
        <v>157</v>
      </c>
      <c r="H223" s="188">
        <v>19934083.09</v>
      </c>
      <c r="I223" s="138">
        <v>530591842.588</v>
      </c>
      <c r="J223" s="138" t="s">
        <v>97</v>
      </c>
      <c r="K223" s="138">
        <v>549044762.504</v>
      </c>
      <c r="L223" s="138">
        <v>8813817.983</v>
      </c>
      <c r="M223" s="138" t="s">
        <v>97</v>
      </c>
      <c r="N223" s="138">
        <v>9075120.041</v>
      </c>
      <c r="O223" s="9" t="s">
        <v>167</v>
      </c>
    </row>
    <row r="224" spans="1:15" ht="13.5">
      <c r="A224" s="9" t="s">
        <v>370</v>
      </c>
      <c r="B224" s="136" t="s">
        <v>1062</v>
      </c>
      <c r="C224" s="136" t="s">
        <v>25</v>
      </c>
      <c r="D224" s="136" t="s">
        <v>26</v>
      </c>
      <c r="E224" s="137" t="s">
        <v>27</v>
      </c>
      <c r="F224" s="137" t="s">
        <v>372</v>
      </c>
      <c r="G224" s="9" t="s">
        <v>157</v>
      </c>
      <c r="H224" s="188">
        <v>61629223.92</v>
      </c>
      <c r="I224" s="138">
        <v>1943983074.718</v>
      </c>
      <c r="J224" s="138" t="s">
        <v>97</v>
      </c>
      <c r="K224" s="138">
        <v>2011590906.421</v>
      </c>
      <c r="L224" s="138">
        <v>32292077.653</v>
      </c>
      <c r="M224" s="138" t="s">
        <v>97</v>
      </c>
      <c r="N224" s="138">
        <v>33249436.47</v>
      </c>
      <c r="O224" s="9" t="s">
        <v>167</v>
      </c>
    </row>
    <row r="225" spans="1:15" ht="13.5">
      <c r="A225" s="9" t="s">
        <v>370</v>
      </c>
      <c r="B225" s="136" t="s">
        <v>1062</v>
      </c>
      <c r="C225" s="136" t="s">
        <v>392</v>
      </c>
      <c r="D225" s="136" t="s">
        <v>393</v>
      </c>
      <c r="E225" s="137" t="s">
        <v>394</v>
      </c>
      <c r="F225" s="137" t="s">
        <v>204</v>
      </c>
      <c r="G225" s="9" t="s">
        <v>157</v>
      </c>
      <c r="H225" s="188">
        <v>14250000</v>
      </c>
      <c r="I225" s="138">
        <v>339204200.436</v>
      </c>
      <c r="J225" s="138">
        <v>333190355.214</v>
      </c>
      <c r="K225" s="138">
        <v>16354895.671</v>
      </c>
      <c r="L225" s="138">
        <v>5634621.27</v>
      </c>
      <c r="M225" s="138">
        <v>5487785.939</v>
      </c>
      <c r="N225" s="138">
        <v>270328.854</v>
      </c>
      <c r="O225" s="9" t="s">
        <v>167</v>
      </c>
    </row>
    <row r="226" spans="1:15" ht="13.5">
      <c r="A226" s="9" t="s">
        <v>370</v>
      </c>
      <c r="B226" s="136" t="s">
        <v>1062</v>
      </c>
      <c r="C226" s="136" t="s">
        <v>427</v>
      </c>
      <c r="D226" s="136" t="s">
        <v>428</v>
      </c>
      <c r="E226" s="137" t="s">
        <v>429</v>
      </c>
      <c r="F226" s="137" t="s">
        <v>251</v>
      </c>
      <c r="G226" s="9" t="s">
        <v>157</v>
      </c>
      <c r="H226" s="188">
        <v>25300000</v>
      </c>
      <c r="I226" s="138">
        <v>1951177949.368</v>
      </c>
      <c r="J226" s="138">
        <v>891700639.745</v>
      </c>
      <c r="K226" s="138">
        <v>1127089807.366</v>
      </c>
      <c r="L226" s="138">
        <v>32411593.843</v>
      </c>
      <c r="M226" s="138">
        <v>14693835.435</v>
      </c>
      <c r="N226" s="138">
        <v>18629583.593</v>
      </c>
      <c r="O226" s="9" t="s">
        <v>167</v>
      </c>
    </row>
    <row r="227" spans="1:15" ht="13.5">
      <c r="A227" s="9" t="s">
        <v>471</v>
      </c>
      <c r="B227" s="136" t="s">
        <v>1062</v>
      </c>
      <c r="C227" s="136">
        <v>16719960001</v>
      </c>
      <c r="D227" s="136" t="s">
        <v>472</v>
      </c>
      <c r="E227" s="137" t="s">
        <v>473</v>
      </c>
      <c r="F227" s="137" t="s">
        <v>196</v>
      </c>
      <c r="G227" s="9" t="s">
        <v>157</v>
      </c>
      <c r="H227" s="188">
        <v>11350000</v>
      </c>
      <c r="I227" s="138">
        <v>314172458.641</v>
      </c>
      <c r="J227" s="138">
        <v>190690057.285</v>
      </c>
      <c r="K227" s="138">
        <v>131317986.468</v>
      </c>
      <c r="L227" s="138">
        <v>5218811.605</v>
      </c>
      <c r="M227" s="138">
        <v>3148589.945</v>
      </c>
      <c r="N227" s="138">
        <v>2170545.231</v>
      </c>
      <c r="O227" s="9" t="s">
        <v>167</v>
      </c>
    </row>
    <row r="228" spans="1:15" ht="13.5">
      <c r="A228" s="9" t="s">
        <v>471</v>
      </c>
      <c r="B228" s="136" t="s">
        <v>1062</v>
      </c>
      <c r="C228" s="136" t="s">
        <v>484</v>
      </c>
      <c r="D228" s="136" t="s">
        <v>485</v>
      </c>
      <c r="E228" s="137" t="s">
        <v>486</v>
      </c>
      <c r="F228" s="137" t="s">
        <v>251</v>
      </c>
      <c r="G228" s="9" t="s">
        <v>157</v>
      </c>
      <c r="H228" s="188">
        <v>11150000</v>
      </c>
      <c r="I228" s="138">
        <v>816475872.365</v>
      </c>
      <c r="J228" s="138">
        <v>177250389.767</v>
      </c>
      <c r="K228" s="138">
        <v>666315908.855</v>
      </c>
      <c r="L228" s="138">
        <v>13562722.132</v>
      </c>
      <c r="M228" s="138">
        <v>2921821.922</v>
      </c>
      <c r="N228" s="138">
        <v>11013486.097</v>
      </c>
      <c r="O228" s="9" t="s">
        <v>167</v>
      </c>
    </row>
    <row r="229" spans="1:15" ht="13.5">
      <c r="A229" s="9" t="s">
        <v>890</v>
      </c>
      <c r="B229" s="136" t="s">
        <v>1060</v>
      </c>
      <c r="C229" s="136" t="s">
        <v>891</v>
      </c>
      <c r="D229" s="136" t="s">
        <v>892</v>
      </c>
      <c r="E229" s="137" t="s">
        <v>893</v>
      </c>
      <c r="F229" s="137" t="s">
        <v>196</v>
      </c>
      <c r="G229" s="135" t="s">
        <v>575</v>
      </c>
      <c r="H229" s="187">
        <v>72600000</v>
      </c>
      <c r="I229" s="138">
        <v>153169220.011</v>
      </c>
      <c r="J229" s="138">
        <v>127698497.776</v>
      </c>
      <c r="K229" s="138">
        <v>32167800.371</v>
      </c>
      <c r="L229" s="138">
        <v>2544339.203</v>
      </c>
      <c r="M229" s="138">
        <v>2101261.303</v>
      </c>
      <c r="N229" s="138">
        <v>531699.18</v>
      </c>
      <c r="O229" s="9" t="s">
        <v>167</v>
      </c>
    </row>
    <row r="230" spans="1:15" ht="13.5">
      <c r="A230" s="9" t="s">
        <v>910</v>
      </c>
      <c r="B230" s="136" t="s">
        <v>1060</v>
      </c>
      <c r="C230" s="136">
        <v>1201</v>
      </c>
      <c r="D230" s="136" t="s">
        <v>923</v>
      </c>
      <c r="E230" s="137" t="s">
        <v>924</v>
      </c>
      <c r="F230" s="137" t="s">
        <v>130</v>
      </c>
      <c r="G230" s="135" t="s">
        <v>574</v>
      </c>
      <c r="H230" s="187">
        <v>23997000</v>
      </c>
      <c r="I230" s="138">
        <v>25803457.982</v>
      </c>
      <c r="J230" s="138">
        <v>26661033.702</v>
      </c>
      <c r="K230" s="138" t="s">
        <v>97</v>
      </c>
      <c r="L230" s="138">
        <v>428628.87</v>
      </c>
      <c r="M230" s="138">
        <v>439215.945</v>
      </c>
      <c r="N230" s="138" t="s">
        <v>97</v>
      </c>
      <c r="O230" s="9" t="s">
        <v>167</v>
      </c>
    </row>
    <row r="231" spans="1:15" ht="13.5">
      <c r="A231" s="9" t="s">
        <v>910</v>
      </c>
      <c r="B231" s="136" t="s">
        <v>1060</v>
      </c>
      <c r="C231" s="136">
        <v>12010</v>
      </c>
      <c r="D231" s="136" t="s">
        <v>925</v>
      </c>
      <c r="E231" s="137" t="s">
        <v>926</v>
      </c>
      <c r="F231" s="137" t="s">
        <v>116</v>
      </c>
      <c r="G231" s="135" t="s">
        <v>574</v>
      </c>
      <c r="H231" s="187">
        <v>8230000</v>
      </c>
      <c r="I231" s="138">
        <v>31596729.822</v>
      </c>
      <c r="J231" s="138">
        <v>31752626.668</v>
      </c>
      <c r="K231" s="138" t="s">
        <v>97</v>
      </c>
      <c r="L231" s="138">
        <v>524862.622</v>
      </c>
      <c r="M231" s="138">
        <v>524230.257</v>
      </c>
      <c r="N231" s="138" t="s">
        <v>97</v>
      </c>
      <c r="O231" s="9" t="s">
        <v>167</v>
      </c>
    </row>
    <row r="232" spans="1:15" ht="13.5">
      <c r="A232" s="9" t="s">
        <v>910</v>
      </c>
      <c r="B232" s="136" t="s">
        <v>1060</v>
      </c>
      <c r="C232" s="136">
        <v>12011</v>
      </c>
      <c r="D232" s="136" t="s">
        <v>927</v>
      </c>
      <c r="E232" s="137" t="s">
        <v>928</v>
      </c>
      <c r="F232" s="137" t="s">
        <v>929</v>
      </c>
      <c r="G232" s="135" t="s">
        <v>574</v>
      </c>
      <c r="H232" s="187">
        <v>5953000</v>
      </c>
      <c r="I232" s="138">
        <v>73537434.66</v>
      </c>
      <c r="J232" s="138">
        <v>51317135.473</v>
      </c>
      <c r="K232" s="138">
        <v>23970630.11</v>
      </c>
      <c r="L232" s="138">
        <v>1221552.071</v>
      </c>
      <c r="M232" s="138">
        <v>843911.138</v>
      </c>
      <c r="N232" s="138">
        <v>396208.762</v>
      </c>
      <c r="O232" s="9" t="s">
        <v>167</v>
      </c>
    </row>
    <row r="233" spans="1:15" ht="13.5">
      <c r="A233" s="9" t="s">
        <v>910</v>
      </c>
      <c r="B233" s="136" t="s">
        <v>1060</v>
      </c>
      <c r="C233" s="136">
        <v>12014</v>
      </c>
      <c r="D233" s="136" t="s">
        <v>933</v>
      </c>
      <c r="E233" s="137" t="s">
        <v>934</v>
      </c>
      <c r="F233" s="137" t="s">
        <v>146</v>
      </c>
      <c r="G233" s="135" t="s">
        <v>574</v>
      </c>
      <c r="H233" s="187">
        <v>12218000</v>
      </c>
      <c r="I233" s="138">
        <v>95419541.616</v>
      </c>
      <c r="J233" s="138">
        <v>54742455.448</v>
      </c>
      <c r="K233" s="138">
        <v>42723833.544</v>
      </c>
      <c r="L233" s="138">
        <v>1585042.22</v>
      </c>
      <c r="M233" s="138">
        <v>901101.278</v>
      </c>
      <c r="N233" s="138">
        <v>706179.067</v>
      </c>
      <c r="O233" s="9" t="s">
        <v>167</v>
      </c>
    </row>
    <row r="234" spans="1:15" ht="13.5">
      <c r="A234" s="9" t="s">
        <v>910</v>
      </c>
      <c r="B234" s="136" t="s">
        <v>1060</v>
      </c>
      <c r="C234" s="136">
        <v>13820060001</v>
      </c>
      <c r="D234" s="136" t="s">
        <v>911</v>
      </c>
      <c r="E234" s="137" t="s">
        <v>912</v>
      </c>
      <c r="F234" s="137" t="s">
        <v>196</v>
      </c>
      <c r="G234" s="135" t="s">
        <v>574</v>
      </c>
      <c r="H234" s="187">
        <v>1790500</v>
      </c>
      <c r="I234" s="138">
        <v>73997346.2</v>
      </c>
      <c r="J234" s="138">
        <v>8306127.194</v>
      </c>
      <c r="K234" s="138">
        <v>66965179.189</v>
      </c>
      <c r="L234" s="138">
        <v>1229191.797</v>
      </c>
      <c r="M234" s="138">
        <v>136985.608</v>
      </c>
      <c r="N234" s="138">
        <v>1106862.466</v>
      </c>
      <c r="O234" s="9" t="s">
        <v>167</v>
      </c>
    </row>
    <row r="235" spans="1:15" ht="13.5">
      <c r="A235" s="9" t="s">
        <v>910</v>
      </c>
      <c r="B235" s="136" t="s">
        <v>1060</v>
      </c>
      <c r="C235" s="136" t="s">
        <v>920</v>
      </c>
      <c r="D235" s="136" t="s">
        <v>921</v>
      </c>
      <c r="E235" s="137" t="s">
        <v>922</v>
      </c>
      <c r="F235" s="137" t="s">
        <v>130</v>
      </c>
      <c r="G235" s="135" t="s">
        <v>574</v>
      </c>
      <c r="H235" s="187">
        <v>8508000</v>
      </c>
      <c r="I235" s="138">
        <v>24496340.973</v>
      </c>
      <c r="J235" s="138">
        <v>25295851.099</v>
      </c>
      <c r="K235" s="138" t="s">
        <v>97</v>
      </c>
      <c r="L235" s="138">
        <v>406915.963</v>
      </c>
      <c r="M235" s="138">
        <v>414890.128</v>
      </c>
      <c r="N235" s="138" t="s">
        <v>97</v>
      </c>
      <c r="O235" s="9" t="s">
        <v>167</v>
      </c>
    </row>
    <row r="236" spans="1:15" ht="13.5">
      <c r="A236" s="9" t="s">
        <v>910</v>
      </c>
      <c r="B236" s="136" t="s">
        <v>1060</v>
      </c>
      <c r="C236" s="136" t="s">
        <v>930</v>
      </c>
      <c r="D236" s="136" t="s">
        <v>931</v>
      </c>
      <c r="E236" s="137" t="s">
        <v>932</v>
      </c>
      <c r="F236" s="137" t="s">
        <v>204</v>
      </c>
      <c r="G236" s="135" t="s">
        <v>574</v>
      </c>
      <c r="H236" s="187">
        <v>5190000</v>
      </c>
      <c r="I236" s="138">
        <v>53543385.605</v>
      </c>
      <c r="J236" s="138">
        <v>29189333.358</v>
      </c>
      <c r="K236" s="138">
        <v>25496481.308</v>
      </c>
      <c r="L236" s="138">
        <v>889425.01</v>
      </c>
      <c r="M236" s="138">
        <v>481861.361</v>
      </c>
      <c r="N236" s="138">
        <v>421429.443</v>
      </c>
      <c r="O236" s="9" t="s">
        <v>167</v>
      </c>
    </row>
    <row r="237" spans="1:15" ht="13.5">
      <c r="A237" s="9" t="s">
        <v>935</v>
      </c>
      <c r="B237" s="136" t="s">
        <v>1060</v>
      </c>
      <c r="C237" s="136">
        <v>10756</v>
      </c>
      <c r="D237" s="136" t="s">
        <v>938</v>
      </c>
      <c r="E237" s="137" t="s">
        <v>939</v>
      </c>
      <c r="F237" s="137" t="s">
        <v>940</v>
      </c>
      <c r="G237" s="135" t="s">
        <v>576</v>
      </c>
      <c r="H237" s="187">
        <v>6500000</v>
      </c>
      <c r="I237" s="138">
        <v>421554938.871</v>
      </c>
      <c r="J237" s="138">
        <v>291173989.547</v>
      </c>
      <c r="K237" s="138">
        <v>169098947.391</v>
      </c>
      <c r="L237" s="138">
        <v>7002573.735</v>
      </c>
      <c r="M237" s="138">
        <v>4801286.001</v>
      </c>
      <c r="N237" s="138">
        <v>2795023.924</v>
      </c>
      <c r="O237" s="9" t="s">
        <v>167</v>
      </c>
    </row>
    <row r="238" spans="1:15" ht="13.5">
      <c r="A238" s="9" t="s">
        <v>763</v>
      </c>
      <c r="B238" s="136" t="s">
        <v>1060</v>
      </c>
      <c r="C238" s="136">
        <v>11103</v>
      </c>
      <c r="D238" s="136" t="s">
        <v>780</v>
      </c>
      <c r="E238" s="137" t="s">
        <v>781</v>
      </c>
      <c r="F238" s="137" t="s">
        <v>116</v>
      </c>
      <c r="G238" s="135" t="s">
        <v>98</v>
      </c>
      <c r="H238" s="187">
        <v>4388852</v>
      </c>
      <c r="I238" s="138">
        <v>54535902.4</v>
      </c>
      <c r="J238" s="138" t="s">
        <v>97</v>
      </c>
      <c r="K238" s="138">
        <v>54807676</v>
      </c>
      <c r="L238" s="138">
        <v>905912</v>
      </c>
      <c r="M238" s="138" t="s">
        <v>97</v>
      </c>
      <c r="N238" s="138">
        <v>905912</v>
      </c>
      <c r="O238" s="9" t="s">
        <v>167</v>
      </c>
    </row>
    <row r="239" spans="1:15" ht="13.5">
      <c r="A239" s="9" t="s">
        <v>970</v>
      </c>
      <c r="B239" s="136" t="s">
        <v>1060</v>
      </c>
      <c r="C239" s="136" t="s">
        <v>997</v>
      </c>
      <c r="D239" s="136" t="s">
        <v>998</v>
      </c>
      <c r="E239" s="137" t="s">
        <v>999</v>
      </c>
      <c r="F239" s="137" t="s">
        <v>196</v>
      </c>
      <c r="G239" s="135" t="s">
        <v>98</v>
      </c>
      <c r="H239" s="187">
        <v>146997191</v>
      </c>
      <c r="I239" s="138">
        <v>53998339.276</v>
      </c>
      <c r="J239" s="138">
        <v>54266325.976</v>
      </c>
      <c r="K239" s="138" t="s">
        <v>97</v>
      </c>
      <c r="L239" s="138">
        <v>896982.38</v>
      </c>
      <c r="M239" s="138">
        <v>896982.38</v>
      </c>
      <c r="N239" s="138" t="s">
        <v>97</v>
      </c>
      <c r="O239" s="9" t="s">
        <v>1000</v>
      </c>
    </row>
    <row r="240" spans="1:15" ht="13.5">
      <c r="A240" s="9" t="s">
        <v>970</v>
      </c>
      <c r="B240" s="136" t="s">
        <v>1060</v>
      </c>
      <c r="C240" s="136" t="s">
        <v>1001</v>
      </c>
      <c r="D240" s="136" t="s">
        <v>1002</v>
      </c>
      <c r="E240" s="137" t="s">
        <v>1003</v>
      </c>
      <c r="F240" s="137" t="s">
        <v>510</v>
      </c>
      <c r="G240" s="135" t="s">
        <v>98</v>
      </c>
      <c r="H240" s="190">
        <v>4500000</v>
      </c>
      <c r="I240" s="138" t="s">
        <v>97</v>
      </c>
      <c r="J240" s="138">
        <v>272565000</v>
      </c>
      <c r="K240" s="138" t="s">
        <v>97</v>
      </c>
      <c r="L240" s="138" t="s">
        <v>97</v>
      </c>
      <c r="M240" s="138">
        <v>4500000</v>
      </c>
      <c r="N240" s="138" t="s">
        <v>97</v>
      </c>
      <c r="O240" s="9" t="s">
        <v>1000</v>
      </c>
    </row>
    <row r="241" spans="1:15" ht="13.5">
      <c r="A241" s="9" t="s">
        <v>970</v>
      </c>
      <c r="B241" s="136" t="s">
        <v>1060</v>
      </c>
      <c r="C241" s="136" t="s">
        <v>1004</v>
      </c>
      <c r="D241" s="136" t="s">
        <v>1005</v>
      </c>
      <c r="E241" s="137" t="s">
        <v>1003</v>
      </c>
      <c r="F241" s="137" t="s">
        <v>510</v>
      </c>
      <c r="G241" s="135" t="s">
        <v>98</v>
      </c>
      <c r="H241" s="190">
        <v>390000</v>
      </c>
      <c r="I241" s="138" t="s">
        <v>97</v>
      </c>
      <c r="J241" s="138">
        <v>23622300</v>
      </c>
      <c r="K241" s="138" t="s">
        <v>97</v>
      </c>
      <c r="L241" s="138" t="s">
        <v>97</v>
      </c>
      <c r="M241" s="138">
        <v>390000</v>
      </c>
      <c r="N241" s="138" t="s">
        <v>97</v>
      </c>
      <c r="O241" s="9" t="s">
        <v>1000</v>
      </c>
    </row>
    <row r="242" spans="1:15" ht="13.5">
      <c r="A242" s="9" t="s">
        <v>970</v>
      </c>
      <c r="B242" s="136" t="s">
        <v>1060</v>
      </c>
      <c r="C242" s="136" t="s">
        <v>1006</v>
      </c>
      <c r="D242" s="136" t="s">
        <v>1007</v>
      </c>
      <c r="E242" s="137" t="s">
        <v>1003</v>
      </c>
      <c r="F242" s="137" t="s">
        <v>510</v>
      </c>
      <c r="G242" s="135" t="s">
        <v>98</v>
      </c>
      <c r="H242" s="190">
        <v>36320000</v>
      </c>
      <c r="I242" s="138" t="s">
        <v>97</v>
      </c>
      <c r="J242" s="138">
        <v>2199902400</v>
      </c>
      <c r="K242" s="138" t="s">
        <v>97</v>
      </c>
      <c r="L242" s="138" t="s">
        <v>97</v>
      </c>
      <c r="M242" s="138">
        <v>36320000</v>
      </c>
      <c r="N242" s="138" t="s">
        <v>97</v>
      </c>
      <c r="O242" s="9" t="s">
        <v>1000</v>
      </c>
    </row>
    <row r="243" spans="1:15" ht="13.5">
      <c r="A243" s="9" t="s">
        <v>763</v>
      </c>
      <c r="B243" s="136" t="s">
        <v>1060</v>
      </c>
      <c r="C243" s="136" t="s">
        <v>822</v>
      </c>
      <c r="D243" s="136" t="s">
        <v>823</v>
      </c>
      <c r="E243" s="137" t="s">
        <v>824</v>
      </c>
      <c r="F243" s="137" t="s">
        <v>510</v>
      </c>
      <c r="G243" s="135" t="s">
        <v>98</v>
      </c>
      <c r="H243" s="187">
        <v>10596234</v>
      </c>
      <c r="I243" s="138">
        <v>550010557.6</v>
      </c>
      <c r="J243" s="138">
        <v>5073490.72</v>
      </c>
      <c r="K243" s="138">
        <v>547698030</v>
      </c>
      <c r="L243" s="138">
        <v>9136388</v>
      </c>
      <c r="M243" s="138">
        <v>83528</v>
      </c>
      <c r="N243" s="138">
        <v>9052860</v>
      </c>
      <c r="O243" s="9" t="s">
        <v>1058</v>
      </c>
    </row>
    <row r="244" spans="1:15" ht="13.5">
      <c r="A244" s="9" t="s">
        <v>588</v>
      </c>
      <c r="B244" s="136" t="s">
        <v>1060</v>
      </c>
      <c r="C244" s="136">
        <v>10030</v>
      </c>
      <c r="D244" s="136" t="s">
        <v>614</v>
      </c>
      <c r="E244" s="137" t="s">
        <v>615</v>
      </c>
      <c r="F244" s="137" t="s">
        <v>380</v>
      </c>
      <c r="G244" s="135" t="s">
        <v>573</v>
      </c>
      <c r="H244" s="187">
        <v>6000000</v>
      </c>
      <c r="I244" s="138">
        <v>322126103.63</v>
      </c>
      <c r="J244" s="138" t="s">
        <v>97</v>
      </c>
      <c r="K244" s="138">
        <v>340589228.748</v>
      </c>
      <c r="L244" s="138">
        <v>5350931.954</v>
      </c>
      <c r="M244" s="138" t="s">
        <v>97</v>
      </c>
      <c r="N244" s="138">
        <v>5629574.029</v>
      </c>
      <c r="O244" s="9" t="s">
        <v>616</v>
      </c>
    </row>
    <row r="245" spans="1:15" ht="13.5">
      <c r="A245" s="9" t="s">
        <v>763</v>
      </c>
      <c r="B245" s="136" t="s">
        <v>1060</v>
      </c>
      <c r="C245" s="136">
        <v>11120</v>
      </c>
      <c r="D245" s="136" t="s">
        <v>1045</v>
      </c>
      <c r="E245" s="137" t="s">
        <v>1046</v>
      </c>
      <c r="F245" s="137" t="s">
        <v>116</v>
      </c>
      <c r="G245" s="135" t="s">
        <v>98</v>
      </c>
      <c r="H245" s="187">
        <v>1426786</v>
      </c>
      <c r="I245" s="138">
        <v>7919310</v>
      </c>
      <c r="J245" s="138">
        <v>8020603.5</v>
      </c>
      <c r="K245" s="138" t="s">
        <v>97</v>
      </c>
      <c r="L245" s="138">
        <v>131550</v>
      </c>
      <c r="M245" s="138">
        <v>131550</v>
      </c>
      <c r="N245" s="138" t="s">
        <v>97</v>
      </c>
      <c r="O245" s="9" t="s">
        <v>616</v>
      </c>
    </row>
    <row r="246" spans="1:15" ht="13.5">
      <c r="A246" s="9" t="s">
        <v>570</v>
      </c>
      <c r="B246" s="136" t="s">
        <v>1062</v>
      </c>
      <c r="C246" s="136">
        <v>2368</v>
      </c>
      <c r="D246" s="136" t="s">
        <v>119</v>
      </c>
      <c r="E246" s="137" t="s">
        <v>120</v>
      </c>
      <c r="F246" s="137" t="s">
        <v>121</v>
      </c>
      <c r="G246" s="9" t="s">
        <v>118</v>
      </c>
      <c r="H246" s="188">
        <v>1700000000</v>
      </c>
      <c r="I246" s="138">
        <v>9981092223.516</v>
      </c>
      <c r="J246" s="138">
        <v>2137192337.61</v>
      </c>
      <c r="K246" s="138">
        <v>8341970905.421</v>
      </c>
      <c r="L246" s="138">
        <v>165798874.145</v>
      </c>
      <c r="M246" s="138">
        <v>35262950.13</v>
      </c>
      <c r="N246" s="138">
        <v>137883816.619</v>
      </c>
      <c r="O246" s="9" t="s">
        <v>122</v>
      </c>
    </row>
    <row r="247" spans="1:15" ht="13.5">
      <c r="A247" s="9" t="s">
        <v>570</v>
      </c>
      <c r="B247" s="136" t="s">
        <v>1062</v>
      </c>
      <c r="C247" s="136">
        <v>2369</v>
      </c>
      <c r="D247" s="136" t="s">
        <v>123</v>
      </c>
      <c r="E247" s="137" t="s">
        <v>120</v>
      </c>
      <c r="F247" s="137" t="s">
        <v>121</v>
      </c>
      <c r="G247" s="9" t="s">
        <v>98</v>
      </c>
      <c r="H247" s="188">
        <v>150000000</v>
      </c>
      <c r="I247" s="138">
        <v>6902532000</v>
      </c>
      <c r="J247" s="138">
        <v>2067803500</v>
      </c>
      <c r="K247" s="138">
        <v>4876905000</v>
      </c>
      <c r="L247" s="138">
        <v>114660000</v>
      </c>
      <c r="M247" s="138">
        <v>34050000</v>
      </c>
      <c r="N247" s="138">
        <v>80610000</v>
      </c>
      <c r="O247" s="9" t="s">
        <v>122</v>
      </c>
    </row>
    <row r="248" spans="1:15" ht="13.5">
      <c r="A248" s="9" t="s">
        <v>763</v>
      </c>
      <c r="B248" s="136" t="s">
        <v>1060</v>
      </c>
      <c r="C248" s="136">
        <v>11114</v>
      </c>
      <c r="D248" s="136" t="s">
        <v>795</v>
      </c>
      <c r="E248" s="137" t="s">
        <v>796</v>
      </c>
      <c r="F248" s="137" t="s">
        <v>146</v>
      </c>
      <c r="G248" s="135" t="s">
        <v>98</v>
      </c>
      <c r="H248" s="187">
        <v>6994164</v>
      </c>
      <c r="I248" s="138">
        <v>152542044.2</v>
      </c>
      <c r="J248" s="138">
        <v>3135687.1</v>
      </c>
      <c r="K248" s="138">
        <v>150190705.5</v>
      </c>
      <c r="L248" s="138">
        <v>2533921</v>
      </c>
      <c r="M248" s="138">
        <v>51430</v>
      </c>
      <c r="N248" s="138">
        <v>2482491</v>
      </c>
      <c r="O248" s="9" t="s">
        <v>81</v>
      </c>
    </row>
    <row r="249" spans="1:15" ht="13.5">
      <c r="A249" s="9" t="s">
        <v>763</v>
      </c>
      <c r="B249" s="136" t="s">
        <v>1060</v>
      </c>
      <c r="C249" s="136">
        <v>38826</v>
      </c>
      <c r="D249" s="136" t="s">
        <v>810</v>
      </c>
      <c r="E249" s="137" t="s">
        <v>811</v>
      </c>
      <c r="F249" s="137" t="s">
        <v>146</v>
      </c>
      <c r="G249" s="135" t="s">
        <v>98</v>
      </c>
      <c r="H249" s="187">
        <v>3854350</v>
      </c>
      <c r="I249" s="138">
        <v>164516065</v>
      </c>
      <c r="J249" s="138">
        <v>15433579.98</v>
      </c>
      <c r="K249" s="138">
        <v>150021305.5</v>
      </c>
      <c r="L249" s="138">
        <v>2732825</v>
      </c>
      <c r="M249" s="138">
        <v>253134</v>
      </c>
      <c r="N249" s="138">
        <v>2479691</v>
      </c>
      <c r="O249" s="9" t="s">
        <v>81</v>
      </c>
    </row>
    <row r="250" spans="1:15" ht="13.5">
      <c r="A250" s="9" t="s">
        <v>370</v>
      </c>
      <c r="B250" s="136" t="s">
        <v>1060</v>
      </c>
      <c r="C250" s="136" t="s">
        <v>743</v>
      </c>
      <c r="D250" s="136" t="s">
        <v>744</v>
      </c>
      <c r="E250" s="137" t="s">
        <v>745</v>
      </c>
      <c r="F250" s="137" t="s">
        <v>1223</v>
      </c>
      <c r="G250" s="135" t="s">
        <v>98</v>
      </c>
      <c r="H250" s="187">
        <v>340000</v>
      </c>
      <c r="I250" s="138">
        <v>13334466.152</v>
      </c>
      <c r="J250" s="138">
        <v>53075.161</v>
      </c>
      <c r="K250" s="138">
        <v>13347925.03</v>
      </c>
      <c r="L250" s="138">
        <v>221502.76</v>
      </c>
      <c r="M250" s="138">
        <v>875.9</v>
      </c>
      <c r="N250" s="138">
        <v>220626.86</v>
      </c>
      <c r="O250" s="9" t="s">
        <v>1224</v>
      </c>
    </row>
    <row r="251" spans="1:15" ht="13.5">
      <c r="A251" s="9" t="s">
        <v>588</v>
      </c>
      <c r="B251" s="136" t="s">
        <v>1060</v>
      </c>
      <c r="C251" s="136">
        <v>10018</v>
      </c>
      <c r="D251" s="136" t="s">
        <v>598</v>
      </c>
      <c r="E251" s="137" t="s">
        <v>599</v>
      </c>
      <c r="F251" s="137" t="s">
        <v>116</v>
      </c>
      <c r="G251" s="135" t="s">
        <v>573</v>
      </c>
      <c r="H251" s="187">
        <v>32000000</v>
      </c>
      <c r="I251" s="138">
        <v>169292783.198</v>
      </c>
      <c r="J251" s="138">
        <v>12310690.351</v>
      </c>
      <c r="K251" s="138">
        <v>166174634.195</v>
      </c>
      <c r="L251" s="138">
        <v>2812172.478</v>
      </c>
      <c r="M251" s="138">
        <v>203247.323</v>
      </c>
      <c r="N251" s="138">
        <v>2746688.169</v>
      </c>
      <c r="O251" s="9" t="s">
        <v>441</v>
      </c>
    </row>
    <row r="252" spans="1:15" ht="13.5">
      <c r="A252" s="9" t="s">
        <v>370</v>
      </c>
      <c r="B252" s="136" t="s">
        <v>1062</v>
      </c>
      <c r="C252" s="136" t="s">
        <v>31</v>
      </c>
      <c r="D252" s="136" t="s">
        <v>32</v>
      </c>
      <c r="E252" s="137" t="s">
        <v>33</v>
      </c>
      <c r="F252" s="137" t="s">
        <v>34</v>
      </c>
      <c r="G252" s="9" t="s">
        <v>98</v>
      </c>
      <c r="H252" s="188">
        <v>30000000</v>
      </c>
      <c r="I252" s="138">
        <v>1264200000</v>
      </c>
      <c r="J252" s="138" t="s">
        <v>97</v>
      </c>
      <c r="K252" s="138">
        <v>1270500000</v>
      </c>
      <c r="L252" s="138">
        <v>21000000</v>
      </c>
      <c r="M252" s="138" t="s">
        <v>97</v>
      </c>
      <c r="N252" s="138">
        <v>21000000</v>
      </c>
      <c r="O252" s="9" t="s">
        <v>441</v>
      </c>
    </row>
    <row r="253" spans="1:15" ht="13.5">
      <c r="A253" s="9" t="s">
        <v>40</v>
      </c>
      <c r="B253" s="136" t="s">
        <v>1062</v>
      </c>
      <c r="C253" s="136" t="s">
        <v>1325</v>
      </c>
      <c r="D253" s="136" t="s">
        <v>1326</v>
      </c>
      <c r="E253" s="137" t="s">
        <v>1327</v>
      </c>
      <c r="F253" s="137" t="s">
        <v>1328</v>
      </c>
      <c r="G253" s="9" t="s">
        <v>98</v>
      </c>
      <c r="H253" s="188">
        <v>200000000</v>
      </c>
      <c r="I253" s="138" t="s">
        <v>97</v>
      </c>
      <c r="J253" s="138" t="s">
        <v>97</v>
      </c>
      <c r="K253" s="138">
        <v>12100000000</v>
      </c>
      <c r="L253" s="138" t="s">
        <v>97</v>
      </c>
      <c r="M253" s="138" t="s">
        <v>97</v>
      </c>
      <c r="N253" s="138">
        <v>200000000</v>
      </c>
      <c r="O253" s="9" t="s">
        <v>441</v>
      </c>
    </row>
    <row r="254" spans="1:15" ht="13.5">
      <c r="A254" s="9" t="s">
        <v>40</v>
      </c>
      <c r="B254" s="136" t="s">
        <v>1062</v>
      </c>
      <c r="C254" s="136" t="s">
        <v>1016</v>
      </c>
      <c r="D254" s="136" t="s">
        <v>1017</v>
      </c>
      <c r="E254" s="137" t="s">
        <v>1171</v>
      </c>
      <c r="F254" s="137" t="s">
        <v>1171</v>
      </c>
      <c r="G254" s="9" t="s">
        <v>98</v>
      </c>
      <c r="H254" s="188">
        <v>225000000</v>
      </c>
      <c r="I254" s="138"/>
      <c r="J254" s="138">
        <v>1506550000</v>
      </c>
      <c r="K254" s="138">
        <v>12100000000</v>
      </c>
      <c r="L254" s="138"/>
      <c r="M254" s="138">
        <v>25000000</v>
      </c>
      <c r="N254" s="138">
        <v>200000000</v>
      </c>
      <c r="O254" s="9" t="s">
        <v>441</v>
      </c>
    </row>
    <row r="255" spans="1:15" ht="13.5">
      <c r="A255" s="9" t="s">
        <v>588</v>
      </c>
      <c r="B255" s="136" t="s">
        <v>1060</v>
      </c>
      <c r="C255" s="136">
        <v>10015</v>
      </c>
      <c r="D255" s="136" t="s">
        <v>592</v>
      </c>
      <c r="E255" s="137" t="s">
        <v>593</v>
      </c>
      <c r="F255" s="137" t="s">
        <v>146</v>
      </c>
      <c r="G255" s="135" t="s">
        <v>573</v>
      </c>
      <c r="H255" s="187">
        <v>6683000</v>
      </c>
      <c r="I255" s="138">
        <v>46131755</v>
      </c>
      <c r="J255" s="138">
        <v>35186830.77</v>
      </c>
      <c r="K255" s="138">
        <v>12115782.905</v>
      </c>
      <c r="L255" s="138">
        <v>766308.223</v>
      </c>
      <c r="M255" s="138">
        <v>579711.773</v>
      </c>
      <c r="N255" s="138">
        <v>200260.874</v>
      </c>
      <c r="O255" s="9" t="s">
        <v>1201</v>
      </c>
    </row>
    <row r="256" spans="1:15" ht="13.5">
      <c r="A256" s="9" t="s">
        <v>588</v>
      </c>
      <c r="B256" s="136" t="s">
        <v>1060</v>
      </c>
      <c r="C256" s="136">
        <v>10016</v>
      </c>
      <c r="D256" s="136" t="s">
        <v>594</v>
      </c>
      <c r="E256" s="137" t="s">
        <v>371</v>
      </c>
      <c r="F256" s="137" t="s">
        <v>595</v>
      </c>
      <c r="G256" s="135" t="s">
        <v>573</v>
      </c>
      <c r="H256" s="187">
        <v>5000000</v>
      </c>
      <c r="I256" s="138">
        <v>268438419.691</v>
      </c>
      <c r="J256" s="138" t="s">
        <v>97</v>
      </c>
      <c r="K256" s="138">
        <v>283824357.29</v>
      </c>
      <c r="L256" s="138">
        <v>4459109.962</v>
      </c>
      <c r="M256" s="138" t="s">
        <v>97</v>
      </c>
      <c r="N256" s="138">
        <v>4691311.691</v>
      </c>
      <c r="O256" s="9" t="s">
        <v>1201</v>
      </c>
    </row>
    <row r="257" spans="1:15" ht="13.5">
      <c r="A257" s="9" t="s">
        <v>137</v>
      </c>
      <c r="B257" s="136" t="s">
        <v>1060</v>
      </c>
      <c r="C257" s="136">
        <v>10225</v>
      </c>
      <c r="D257" s="136" t="s">
        <v>677</v>
      </c>
      <c r="E257" s="137" t="s">
        <v>678</v>
      </c>
      <c r="F257" s="137" t="s">
        <v>146</v>
      </c>
      <c r="G257" s="135" t="s">
        <v>132</v>
      </c>
      <c r="H257" s="187">
        <v>2556459</v>
      </c>
      <c r="I257" s="138">
        <v>162337016.785</v>
      </c>
      <c r="J257" s="138">
        <v>88021712.302</v>
      </c>
      <c r="K257" s="138">
        <v>84946487.285</v>
      </c>
      <c r="L257" s="138">
        <v>2696628.186</v>
      </c>
      <c r="M257" s="138">
        <v>1435370.593</v>
      </c>
      <c r="N257" s="138">
        <v>1404074.17</v>
      </c>
      <c r="O257" s="9" t="s">
        <v>1201</v>
      </c>
    </row>
    <row r="258" spans="1:15" ht="13.5">
      <c r="A258" s="9" t="s">
        <v>370</v>
      </c>
      <c r="B258" s="136" t="s">
        <v>1062</v>
      </c>
      <c r="C258" s="136" t="s">
        <v>415</v>
      </c>
      <c r="D258" s="136" t="s">
        <v>416</v>
      </c>
      <c r="E258" s="137" t="s">
        <v>417</v>
      </c>
      <c r="F258" s="137" t="s">
        <v>414</v>
      </c>
      <c r="G258" s="9" t="s">
        <v>157</v>
      </c>
      <c r="H258" s="188">
        <v>168100000</v>
      </c>
      <c r="I258" s="138">
        <v>4406094158.52</v>
      </c>
      <c r="J258" s="138">
        <v>1998134714.851</v>
      </c>
      <c r="K258" s="138">
        <v>2546719190.287</v>
      </c>
      <c r="L258" s="138">
        <v>73190932.866</v>
      </c>
      <c r="M258" s="138">
        <v>32924729.571</v>
      </c>
      <c r="N258" s="138">
        <v>42094532.071</v>
      </c>
      <c r="O258" s="9" t="s">
        <v>1201</v>
      </c>
    </row>
    <row r="259" spans="1:15" ht="13.5">
      <c r="A259" s="9" t="s">
        <v>890</v>
      </c>
      <c r="B259" s="136" t="s">
        <v>1060</v>
      </c>
      <c r="C259" s="136" t="s">
        <v>897</v>
      </c>
      <c r="D259" s="136" t="s">
        <v>898</v>
      </c>
      <c r="E259" s="137" t="s">
        <v>899</v>
      </c>
      <c r="F259" s="137" t="s">
        <v>146</v>
      </c>
      <c r="G259" s="135" t="s">
        <v>575</v>
      </c>
      <c r="H259" s="187">
        <v>15000000</v>
      </c>
      <c r="I259" s="138">
        <v>66969677.706</v>
      </c>
      <c r="J259" s="138">
        <v>49037559.316</v>
      </c>
      <c r="K259" s="138">
        <v>21269649.942</v>
      </c>
      <c r="L259" s="138">
        <v>1112453.118</v>
      </c>
      <c r="M259" s="138">
        <v>806593.749</v>
      </c>
      <c r="N259" s="138">
        <v>351564.462</v>
      </c>
      <c r="O259" s="9" t="s">
        <v>1201</v>
      </c>
    </row>
    <row r="260" spans="1:15" ht="13.5">
      <c r="A260" s="9" t="s">
        <v>763</v>
      </c>
      <c r="B260" s="136" t="s">
        <v>1060</v>
      </c>
      <c r="C260" s="136">
        <v>11117</v>
      </c>
      <c r="D260" s="136" t="s">
        <v>797</v>
      </c>
      <c r="E260" s="137" t="s">
        <v>798</v>
      </c>
      <c r="F260" s="137" t="s">
        <v>116</v>
      </c>
      <c r="G260" s="135" t="s">
        <v>98</v>
      </c>
      <c r="H260" s="187">
        <v>455593</v>
      </c>
      <c r="I260" s="138">
        <v>12593599.2</v>
      </c>
      <c r="J260" s="138" t="s">
        <v>97</v>
      </c>
      <c r="K260" s="138">
        <v>12656358</v>
      </c>
      <c r="L260" s="138">
        <v>209196</v>
      </c>
      <c r="M260" s="138" t="s">
        <v>97</v>
      </c>
      <c r="N260" s="138">
        <v>209196</v>
      </c>
      <c r="O260" s="9" t="s">
        <v>1201</v>
      </c>
    </row>
    <row r="261" spans="1:15" ht="13.5">
      <c r="A261" s="9" t="s">
        <v>137</v>
      </c>
      <c r="B261" s="136" t="s">
        <v>1060</v>
      </c>
      <c r="C261" s="136">
        <v>10213</v>
      </c>
      <c r="D261" s="136" t="s">
        <v>647</v>
      </c>
      <c r="E261" s="137" t="s">
        <v>648</v>
      </c>
      <c r="F261" s="137" t="s">
        <v>196</v>
      </c>
      <c r="G261" s="135" t="s">
        <v>132</v>
      </c>
      <c r="H261" s="187">
        <v>4090335</v>
      </c>
      <c r="I261" s="138">
        <v>7571995.427</v>
      </c>
      <c r="J261" s="138" t="s">
        <v>97</v>
      </c>
      <c r="K261" s="138">
        <v>8140239.611</v>
      </c>
      <c r="L261" s="138">
        <v>125780.655</v>
      </c>
      <c r="M261" s="138" t="s">
        <v>97</v>
      </c>
      <c r="N261" s="138">
        <v>134549.415</v>
      </c>
      <c r="O261" s="9" t="s">
        <v>333</v>
      </c>
    </row>
    <row r="262" spans="1:15" ht="13.5">
      <c r="A262" s="9" t="s">
        <v>137</v>
      </c>
      <c r="B262" s="136" t="s">
        <v>1060</v>
      </c>
      <c r="C262" s="136">
        <v>10214</v>
      </c>
      <c r="D262" s="136" t="s">
        <v>650</v>
      </c>
      <c r="E262" s="137" t="s">
        <v>651</v>
      </c>
      <c r="F262" s="137" t="s">
        <v>196</v>
      </c>
      <c r="G262" s="135" t="s">
        <v>132</v>
      </c>
      <c r="H262" s="187">
        <v>1533876</v>
      </c>
      <c r="I262" s="138">
        <v>1076494.175</v>
      </c>
      <c r="J262" s="138" t="s">
        <v>97</v>
      </c>
      <c r="K262" s="138">
        <v>1157280.219</v>
      </c>
      <c r="L262" s="138">
        <v>17881.963</v>
      </c>
      <c r="M262" s="138" t="s">
        <v>97</v>
      </c>
      <c r="N262" s="138">
        <v>19128.599</v>
      </c>
      <c r="O262" s="9" t="s">
        <v>333</v>
      </c>
    </row>
    <row r="263" spans="1:15" ht="13.5">
      <c r="A263" s="9" t="s">
        <v>970</v>
      </c>
      <c r="B263" s="136" t="s">
        <v>1060</v>
      </c>
      <c r="C263" s="136">
        <v>620030001</v>
      </c>
      <c r="D263" s="136" t="s">
        <v>979</v>
      </c>
      <c r="E263" s="137" t="s">
        <v>980</v>
      </c>
      <c r="F263" s="137" t="s">
        <v>981</v>
      </c>
      <c r="G263" s="135" t="s">
        <v>98</v>
      </c>
      <c r="H263" s="187">
        <v>50000000</v>
      </c>
      <c r="I263" s="138">
        <v>2408000000</v>
      </c>
      <c r="J263" s="138" t="s">
        <v>97</v>
      </c>
      <c r="K263" s="138">
        <v>3025000000</v>
      </c>
      <c r="L263" s="138">
        <v>40000000</v>
      </c>
      <c r="M263" s="138" t="s">
        <v>97</v>
      </c>
      <c r="N263" s="138">
        <v>50000000</v>
      </c>
      <c r="O263" s="9" t="s">
        <v>333</v>
      </c>
    </row>
    <row r="264" spans="1:15" ht="13.5">
      <c r="A264" s="9" t="s">
        <v>570</v>
      </c>
      <c r="B264" s="136" t="s">
        <v>1062</v>
      </c>
      <c r="C264" s="136">
        <v>2372</v>
      </c>
      <c r="D264" s="136" t="s">
        <v>104</v>
      </c>
      <c r="E264" s="137" t="s">
        <v>105</v>
      </c>
      <c r="F264" s="137" t="s">
        <v>106</v>
      </c>
      <c r="G264" s="9" t="s">
        <v>98</v>
      </c>
      <c r="H264" s="188">
        <v>22260000</v>
      </c>
      <c r="I264" s="138">
        <v>1340052000</v>
      </c>
      <c r="J264" s="138" t="s">
        <v>97</v>
      </c>
      <c r="K264" s="138">
        <v>1346730000</v>
      </c>
      <c r="L264" s="138">
        <v>22260000</v>
      </c>
      <c r="M264" s="138" t="s">
        <v>97</v>
      </c>
      <c r="N264" s="138">
        <v>22260000</v>
      </c>
      <c r="O264" s="9" t="s">
        <v>108</v>
      </c>
    </row>
    <row r="265" spans="1:15" ht="13.5">
      <c r="A265" s="9" t="s">
        <v>570</v>
      </c>
      <c r="B265" s="136" t="s">
        <v>1062</v>
      </c>
      <c r="C265" s="136">
        <v>2394</v>
      </c>
      <c r="D265" s="136" t="s">
        <v>124</v>
      </c>
      <c r="E265" s="137" t="s">
        <v>125</v>
      </c>
      <c r="F265" s="137" t="s">
        <v>116</v>
      </c>
      <c r="G265" s="9" t="s">
        <v>118</v>
      </c>
      <c r="H265" s="188">
        <v>481400000</v>
      </c>
      <c r="I265" s="138">
        <v>184473935.484</v>
      </c>
      <c r="J265" s="138">
        <v>189281126.267</v>
      </c>
      <c r="K265" s="138" t="s">
        <v>97</v>
      </c>
      <c r="L265" s="138">
        <v>3064351.088</v>
      </c>
      <c r="M265" s="138">
        <v>3116764.799</v>
      </c>
      <c r="N265" s="138" t="s">
        <v>97</v>
      </c>
      <c r="O265" s="9" t="s">
        <v>108</v>
      </c>
    </row>
    <row r="266" spans="1:15" ht="13.5">
      <c r="A266" s="9" t="s">
        <v>570</v>
      </c>
      <c r="B266" s="136" t="s">
        <v>1060</v>
      </c>
      <c r="C266" s="136">
        <v>14010</v>
      </c>
      <c r="D266" s="136" t="s">
        <v>631</v>
      </c>
      <c r="E266" s="137" t="s">
        <v>632</v>
      </c>
      <c r="F266" s="137" t="s">
        <v>633</v>
      </c>
      <c r="G266" s="135" t="s">
        <v>98</v>
      </c>
      <c r="H266" s="187">
        <v>31000000</v>
      </c>
      <c r="I266" s="138">
        <v>1318380000</v>
      </c>
      <c r="J266" s="138" t="s">
        <v>97</v>
      </c>
      <c r="K266" s="138">
        <v>1324950000</v>
      </c>
      <c r="L266" s="138">
        <v>21900000</v>
      </c>
      <c r="M266" s="138" t="s">
        <v>97</v>
      </c>
      <c r="N266" s="138">
        <v>21900000</v>
      </c>
      <c r="O266" s="9" t="s">
        <v>108</v>
      </c>
    </row>
    <row r="267" spans="1:15" ht="13.5">
      <c r="A267" s="9" t="s">
        <v>158</v>
      </c>
      <c r="B267" s="136" t="s">
        <v>1062</v>
      </c>
      <c r="C267" s="136" t="s">
        <v>1195</v>
      </c>
      <c r="D267" s="136" t="s">
        <v>1196</v>
      </c>
      <c r="E267" s="137" t="s">
        <v>1197</v>
      </c>
      <c r="F267" s="137" t="s">
        <v>1198</v>
      </c>
      <c r="G267" s="9" t="s">
        <v>211</v>
      </c>
      <c r="H267" s="188">
        <v>25637827000</v>
      </c>
      <c r="I267" s="138" t="s">
        <v>97</v>
      </c>
      <c r="J267" s="138" t="s">
        <v>97</v>
      </c>
      <c r="K267" s="138">
        <v>12664014806.499</v>
      </c>
      <c r="L267" s="138" t="s">
        <v>97</v>
      </c>
      <c r="M267" s="138" t="s">
        <v>97</v>
      </c>
      <c r="N267" s="138">
        <v>209322558.785</v>
      </c>
      <c r="O267" s="9" t="s">
        <v>175</v>
      </c>
    </row>
    <row r="268" spans="1:15" ht="13.5">
      <c r="A268" s="9" t="s">
        <v>158</v>
      </c>
      <c r="B268" s="136" t="s">
        <v>1062</v>
      </c>
      <c r="C268" s="136" t="s">
        <v>1199</v>
      </c>
      <c r="D268" s="136" t="s">
        <v>1200</v>
      </c>
      <c r="E268" s="137" t="s">
        <v>1197</v>
      </c>
      <c r="F268" s="137" t="s">
        <v>1198</v>
      </c>
      <c r="G268" s="9" t="s">
        <v>157</v>
      </c>
      <c r="H268" s="188">
        <v>6743000</v>
      </c>
      <c r="I268" s="138" t="s">
        <v>97</v>
      </c>
      <c r="J268" s="138" t="s">
        <v>97</v>
      </c>
      <c r="K268" s="138">
        <v>617454992.979</v>
      </c>
      <c r="L268" s="138" t="s">
        <v>97</v>
      </c>
      <c r="M268" s="138" t="s">
        <v>97</v>
      </c>
      <c r="N268" s="138">
        <v>10205867.653</v>
      </c>
      <c r="O268" s="9" t="s">
        <v>175</v>
      </c>
    </row>
    <row r="269" spans="1:15" ht="13.5">
      <c r="A269" s="9" t="s">
        <v>355</v>
      </c>
      <c r="B269" s="136" t="s">
        <v>1062</v>
      </c>
      <c r="C269" s="136" t="s">
        <v>359</v>
      </c>
      <c r="D269" s="136" t="s">
        <v>360</v>
      </c>
      <c r="E269" s="137" t="s">
        <v>361</v>
      </c>
      <c r="F269" s="137" t="s">
        <v>196</v>
      </c>
      <c r="G269" s="9" t="s">
        <v>211</v>
      </c>
      <c r="H269" s="188">
        <v>13107500000</v>
      </c>
      <c r="I269" s="138">
        <v>4790965768.635</v>
      </c>
      <c r="J269" s="138">
        <v>2811679804.336</v>
      </c>
      <c r="K269" s="138">
        <v>1851001651.225</v>
      </c>
      <c r="L269" s="138">
        <v>79584148.981</v>
      </c>
      <c r="M269" s="138">
        <v>46361734.285</v>
      </c>
      <c r="N269" s="138">
        <v>30595068.615</v>
      </c>
      <c r="O269" s="9" t="s">
        <v>175</v>
      </c>
    </row>
    <row r="270" spans="1:15" ht="13.5">
      <c r="A270" s="9" t="s">
        <v>355</v>
      </c>
      <c r="B270" s="136" t="s">
        <v>1060</v>
      </c>
      <c r="C270" s="136" t="s">
        <v>736</v>
      </c>
      <c r="D270" s="136" t="s">
        <v>737</v>
      </c>
      <c r="E270" s="137" t="s">
        <v>738</v>
      </c>
      <c r="F270" s="137" t="s">
        <v>380</v>
      </c>
      <c r="G270" s="135" t="s">
        <v>98</v>
      </c>
      <c r="H270" s="187">
        <v>515769</v>
      </c>
      <c r="I270" s="138">
        <v>5279972.236</v>
      </c>
      <c r="J270" s="138" t="s">
        <v>97</v>
      </c>
      <c r="K270" s="138">
        <v>5306284.39</v>
      </c>
      <c r="L270" s="138">
        <v>87707.18</v>
      </c>
      <c r="M270" s="138" t="s">
        <v>97</v>
      </c>
      <c r="N270" s="138">
        <v>87707.18</v>
      </c>
      <c r="O270" s="9" t="s">
        <v>175</v>
      </c>
    </row>
    <row r="271" spans="1:15" ht="13.5">
      <c r="A271" s="9" t="s">
        <v>370</v>
      </c>
      <c r="B271" s="136" t="s">
        <v>1062</v>
      </c>
      <c r="C271" s="136" t="s">
        <v>1240</v>
      </c>
      <c r="D271" s="136" t="s">
        <v>1241</v>
      </c>
      <c r="E271" s="137" t="s">
        <v>1170</v>
      </c>
      <c r="F271" s="137" t="s">
        <v>490</v>
      </c>
      <c r="G271" s="9" t="s">
        <v>157</v>
      </c>
      <c r="H271" s="188">
        <v>30350000</v>
      </c>
      <c r="I271" s="138" t="s">
        <v>97</v>
      </c>
      <c r="J271" s="138">
        <v>60645000.19</v>
      </c>
      <c r="K271" s="138">
        <v>2719064613.378</v>
      </c>
      <c r="L271" s="138" t="s">
        <v>97</v>
      </c>
      <c r="M271" s="138">
        <v>1000000</v>
      </c>
      <c r="N271" s="138">
        <v>44943216.75</v>
      </c>
      <c r="O271" s="9" t="s">
        <v>175</v>
      </c>
    </row>
    <row r="272" spans="1:15" ht="13.5">
      <c r="A272" s="9" t="s">
        <v>445</v>
      </c>
      <c r="B272" s="136" t="s">
        <v>1062</v>
      </c>
      <c r="C272" s="136" t="s">
        <v>447</v>
      </c>
      <c r="D272" s="136" t="s">
        <v>448</v>
      </c>
      <c r="E272" s="137" t="s">
        <v>449</v>
      </c>
      <c r="F272" s="137" t="s">
        <v>126</v>
      </c>
      <c r="G272" s="9" t="s">
        <v>157</v>
      </c>
      <c r="H272" s="188">
        <v>1536745.11</v>
      </c>
      <c r="I272" s="138">
        <v>232137580.716</v>
      </c>
      <c r="J272" s="138" t="s">
        <v>97</v>
      </c>
      <c r="K272" s="138" t="s">
        <v>97</v>
      </c>
      <c r="L272" s="138">
        <v>3856105.992</v>
      </c>
      <c r="M272" s="138" t="s">
        <v>97</v>
      </c>
      <c r="N272" s="138" t="s">
        <v>97</v>
      </c>
      <c r="O272" s="9" t="s">
        <v>175</v>
      </c>
    </row>
    <row r="273" spans="1:15" ht="13.5">
      <c r="A273" s="9" t="s">
        <v>445</v>
      </c>
      <c r="B273" s="136" t="s">
        <v>1062</v>
      </c>
      <c r="C273" s="136" t="s">
        <v>450</v>
      </c>
      <c r="D273" s="136" t="s">
        <v>452</v>
      </c>
      <c r="E273" s="137" t="s">
        <v>181</v>
      </c>
      <c r="F273" s="137" t="s">
        <v>674</v>
      </c>
      <c r="G273" s="9" t="s">
        <v>451</v>
      </c>
      <c r="H273" s="188">
        <v>4900000</v>
      </c>
      <c r="I273" s="138">
        <v>101135049.898</v>
      </c>
      <c r="J273" s="138">
        <v>14677370.52</v>
      </c>
      <c r="K273" s="138">
        <v>90060003.706</v>
      </c>
      <c r="L273" s="138">
        <v>1679984.218</v>
      </c>
      <c r="M273" s="138">
        <v>242309.06</v>
      </c>
      <c r="N273" s="138">
        <v>1488595.103</v>
      </c>
      <c r="O273" s="9" t="s">
        <v>175</v>
      </c>
    </row>
    <row r="274" spans="1:15" ht="13.5">
      <c r="A274" s="9" t="s">
        <v>471</v>
      </c>
      <c r="B274" s="136" t="s">
        <v>1062</v>
      </c>
      <c r="C274" s="136" t="s">
        <v>477</v>
      </c>
      <c r="D274" s="136" t="s">
        <v>478</v>
      </c>
      <c r="E274" s="137" t="s">
        <v>479</v>
      </c>
      <c r="F274" s="137" t="s">
        <v>146</v>
      </c>
      <c r="G274" s="9" t="s">
        <v>157</v>
      </c>
      <c r="H274" s="188">
        <v>11150000</v>
      </c>
      <c r="I274" s="138">
        <v>198858875.268</v>
      </c>
      <c r="J274" s="138">
        <v>148912636.452</v>
      </c>
      <c r="K274" s="138">
        <v>54592405.45</v>
      </c>
      <c r="L274" s="138">
        <v>3303303.576</v>
      </c>
      <c r="M274" s="138">
        <v>2458598.856</v>
      </c>
      <c r="N274" s="138">
        <v>902353.809</v>
      </c>
      <c r="O274" s="9" t="s">
        <v>175</v>
      </c>
    </row>
    <row r="275" spans="1:15" ht="13.5">
      <c r="A275" s="9" t="s">
        <v>515</v>
      </c>
      <c r="B275" s="136" t="s">
        <v>1060</v>
      </c>
      <c r="C275" s="136">
        <v>10458</v>
      </c>
      <c r="D275" s="136" t="s">
        <v>873</v>
      </c>
      <c r="E275" s="137" t="s">
        <v>874</v>
      </c>
      <c r="F275" s="137" t="s">
        <v>116</v>
      </c>
      <c r="G275" s="135" t="s">
        <v>211</v>
      </c>
      <c r="H275" s="187">
        <v>3228000000</v>
      </c>
      <c r="I275" s="138">
        <v>1671618064.516</v>
      </c>
      <c r="J275" s="138">
        <v>42394059.814</v>
      </c>
      <c r="K275" s="138">
        <v>1553992488.57</v>
      </c>
      <c r="L275" s="138">
        <v>27767741.935</v>
      </c>
      <c r="M275" s="138">
        <v>702295.367</v>
      </c>
      <c r="N275" s="138">
        <v>25685826.257</v>
      </c>
      <c r="O275" s="9" t="s">
        <v>175</v>
      </c>
    </row>
    <row r="276" spans="1:15" ht="13.5">
      <c r="A276" s="9" t="s">
        <v>515</v>
      </c>
      <c r="B276" s="136" t="s">
        <v>1060</v>
      </c>
      <c r="C276" s="136">
        <v>10459</v>
      </c>
      <c r="D276" s="136" t="s">
        <v>875</v>
      </c>
      <c r="E276" s="137" t="s">
        <v>874</v>
      </c>
      <c r="F276" s="137" t="s">
        <v>116</v>
      </c>
      <c r="G276" s="135" t="s">
        <v>211</v>
      </c>
      <c r="H276" s="187">
        <v>5165000000</v>
      </c>
      <c r="I276" s="138">
        <v>2674692473.118</v>
      </c>
      <c r="J276" s="138">
        <v>109604154.642</v>
      </c>
      <c r="K276" s="138">
        <v>2446574951.012</v>
      </c>
      <c r="L276" s="138">
        <v>44430107.527</v>
      </c>
      <c r="M276" s="138">
        <v>1815690.46</v>
      </c>
      <c r="N276" s="138">
        <v>40439255.389</v>
      </c>
      <c r="O276" s="9" t="s">
        <v>175</v>
      </c>
    </row>
    <row r="277" spans="1:15" ht="13.5">
      <c r="A277" s="9" t="s">
        <v>158</v>
      </c>
      <c r="B277" s="136" t="s">
        <v>1062</v>
      </c>
      <c r="C277" s="136" t="s">
        <v>170</v>
      </c>
      <c r="D277" s="136" t="s">
        <v>171</v>
      </c>
      <c r="E277" s="137" t="s">
        <v>172</v>
      </c>
      <c r="F277" s="137" t="s">
        <v>670</v>
      </c>
      <c r="G277" s="9" t="s">
        <v>157</v>
      </c>
      <c r="H277" s="188">
        <v>24010946.34</v>
      </c>
      <c r="I277" s="138">
        <v>139811400.435</v>
      </c>
      <c r="J277" s="138">
        <v>29350262.358</v>
      </c>
      <c r="K277" s="138">
        <v>114730444.048</v>
      </c>
      <c r="L277" s="138">
        <v>2322448.512</v>
      </c>
      <c r="M277" s="138">
        <v>486220.893</v>
      </c>
      <c r="N277" s="138">
        <v>1896370.976</v>
      </c>
      <c r="O277" s="9" t="s">
        <v>1145</v>
      </c>
    </row>
    <row r="278" spans="1:15" ht="13.5">
      <c r="A278" s="9" t="s">
        <v>158</v>
      </c>
      <c r="B278" s="136" t="s">
        <v>1062</v>
      </c>
      <c r="C278" s="136" t="s">
        <v>176</v>
      </c>
      <c r="D278" s="136" t="s">
        <v>177</v>
      </c>
      <c r="E278" s="137" t="s">
        <v>178</v>
      </c>
      <c r="F278" s="137" t="s">
        <v>130</v>
      </c>
      <c r="G278" s="9" t="s">
        <v>157</v>
      </c>
      <c r="H278" s="189">
        <v>21386610.35</v>
      </c>
      <c r="I278" s="166">
        <v>360474661.068</v>
      </c>
      <c r="J278" s="166">
        <v>374386349.38</v>
      </c>
      <c r="K278" s="166" t="s">
        <v>97</v>
      </c>
      <c r="L278" s="138">
        <v>5987951.181</v>
      </c>
      <c r="M278" s="138">
        <v>6101556.81</v>
      </c>
      <c r="N278" s="138" t="s">
        <v>97</v>
      </c>
      <c r="O278" s="9" t="s">
        <v>1145</v>
      </c>
    </row>
    <row r="279" spans="1:15" ht="13.5">
      <c r="A279" s="9" t="s">
        <v>158</v>
      </c>
      <c r="B279" s="136" t="s">
        <v>1062</v>
      </c>
      <c r="C279" s="136" t="s">
        <v>229</v>
      </c>
      <c r="D279" s="136" t="s">
        <v>230</v>
      </c>
      <c r="E279" s="137" t="s">
        <v>231</v>
      </c>
      <c r="F279" s="137" t="s">
        <v>196</v>
      </c>
      <c r="G279" s="9" t="s">
        <v>211</v>
      </c>
      <c r="H279" s="188">
        <v>18396800000</v>
      </c>
      <c r="I279" s="138">
        <v>9309694986.45</v>
      </c>
      <c r="J279" s="138">
        <v>516500160.15</v>
      </c>
      <c r="K279" s="138">
        <v>8372257795.865</v>
      </c>
      <c r="L279" s="138">
        <v>154646096.12</v>
      </c>
      <c r="M279" s="138">
        <v>8509000</v>
      </c>
      <c r="N279" s="138">
        <v>138384426.378</v>
      </c>
      <c r="O279" s="9" t="s">
        <v>1145</v>
      </c>
    </row>
    <row r="280" spans="1:15" ht="13.5">
      <c r="A280" s="9" t="s">
        <v>158</v>
      </c>
      <c r="B280" s="136" t="s">
        <v>1062</v>
      </c>
      <c r="C280" s="136" t="s">
        <v>239</v>
      </c>
      <c r="D280" s="136" t="s">
        <v>240</v>
      </c>
      <c r="E280" s="137" t="s">
        <v>238</v>
      </c>
      <c r="F280" s="137" t="s">
        <v>9</v>
      </c>
      <c r="G280" s="9" t="s">
        <v>157</v>
      </c>
      <c r="H280" s="188">
        <v>37885181.6</v>
      </c>
      <c r="I280" s="138">
        <v>976677104.346</v>
      </c>
      <c r="J280" s="138">
        <v>775006479.604</v>
      </c>
      <c r="K280" s="138">
        <v>230744200.949</v>
      </c>
      <c r="L280" s="138">
        <v>16223872.165</v>
      </c>
      <c r="M280" s="138">
        <v>12770694.582</v>
      </c>
      <c r="N280" s="138">
        <v>3813953.735</v>
      </c>
      <c r="O280" s="9" t="s">
        <v>1145</v>
      </c>
    </row>
    <row r="281" spans="1:15" ht="13.5">
      <c r="A281" s="9" t="s">
        <v>158</v>
      </c>
      <c r="B281" s="136" t="s">
        <v>1062</v>
      </c>
      <c r="C281" s="136" t="s">
        <v>255</v>
      </c>
      <c r="D281" s="136" t="s">
        <v>256</v>
      </c>
      <c r="E281" s="137" t="s">
        <v>257</v>
      </c>
      <c r="F281" s="137" t="s">
        <v>204</v>
      </c>
      <c r="G281" s="9" t="s">
        <v>157</v>
      </c>
      <c r="H281" s="188">
        <v>2793820.25</v>
      </c>
      <c r="I281" s="138">
        <v>236362650.254</v>
      </c>
      <c r="J281" s="138">
        <v>33950122.611</v>
      </c>
      <c r="K281" s="138">
        <v>210427343.002</v>
      </c>
      <c r="L281" s="138">
        <v>3926289.871</v>
      </c>
      <c r="M281" s="138">
        <v>560075.276</v>
      </c>
      <c r="N281" s="138">
        <v>3478137.901</v>
      </c>
      <c r="O281" s="9" t="s">
        <v>1145</v>
      </c>
    </row>
    <row r="282" spans="1:15" ht="13.5">
      <c r="A282" s="9" t="s">
        <v>158</v>
      </c>
      <c r="B282" s="136" t="s">
        <v>1062</v>
      </c>
      <c r="C282" s="136" t="s">
        <v>266</v>
      </c>
      <c r="D282" s="136" t="s">
        <v>267</v>
      </c>
      <c r="E282" s="137" t="s">
        <v>268</v>
      </c>
      <c r="F282" s="137" t="s">
        <v>269</v>
      </c>
      <c r="G282" s="9" t="s">
        <v>157</v>
      </c>
      <c r="H282" s="188">
        <v>31429001.24</v>
      </c>
      <c r="I282" s="138">
        <v>2691224604.842</v>
      </c>
      <c r="J282" s="138">
        <v>294831408.265</v>
      </c>
      <c r="K282" s="138">
        <v>2488225496.695</v>
      </c>
      <c r="L282" s="138">
        <v>44704727.655</v>
      </c>
      <c r="M282" s="138">
        <v>4865587.635</v>
      </c>
      <c r="N282" s="138">
        <v>41127694.16</v>
      </c>
      <c r="O282" s="9" t="s">
        <v>1145</v>
      </c>
    </row>
    <row r="283" spans="1:15" ht="13.5">
      <c r="A283" s="9" t="s">
        <v>158</v>
      </c>
      <c r="B283" s="136" t="s">
        <v>1062</v>
      </c>
      <c r="C283" s="136" t="s">
        <v>271</v>
      </c>
      <c r="D283" s="136" t="s">
        <v>272</v>
      </c>
      <c r="E283" s="137" t="s">
        <v>268</v>
      </c>
      <c r="F283" s="137" t="s">
        <v>269</v>
      </c>
      <c r="G283" s="9" t="s">
        <v>211</v>
      </c>
      <c r="H283" s="188">
        <v>4896225000</v>
      </c>
      <c r="I283" s="138">
        <v>2426128314.701</v>
      </c>
      <c r="J283" s="138">
        <v>306797193.03</v>
      </c>
      <c r="K283" s="138">
        <v>2018708181.005</v>
      </c>
      <c r="L283" s="138">
        <v>40301134.796</v>
      </c>
      <c r="M283" s="138">
        <v>5063000</v>
      </c>
      <c r="N283" s="138">
        <v>33367077.372</v>
      </c>
      <c r="O283" s="9" t="s">
        <v>1145</v>
      </c>
    </row>
    <row r="284" spans="1:15" ht="13.5">
      <c r="A284" s="9" t="s">
        <v>158</v>
      </c>
      <c r="B284" s="136" t="s">
        <v>1062</v>
      </c>
      <c r="C284" s="136" t="s">
        <v>297</v>
      </c>
      <c r="D284" s="136" t="s">
        <v>298</v>
      </c>
      <c r="E284" s="137" t="s">
        <v>281</v>
      </c>
      <c r="F284" s="137" t="s">
        <v>299</v>
      </c>
      <c r="G284" s="9" t="s">
        <v>157</v>
      </c>
      <c r="H284" s="188">
        <v>27207000</v>
      </c>
      <c r="I284" s="138">
        <v>2316704558.212</v>
      </c>
      <c r="J284" s="138">
        <v>162663694.464</v>
      </c>
      <c r="K284" s="138">
        <v>2232907149.264</v>
      </c>
      <c r="L284" s="138">
        <v>38483464.422</v>
      </c>
      <c r="M284" s="138">
        <v>2682792.113</v>
      </c>
      <c r="N284" s="138">
        <v>36907556.186</v>
      </c>
      <c r="O284" s="9" t="s">
        <v>1145</v>
      </c>
    </row>
    <row r="285" spans="1:15" ht="13.5">
      <c r="A285" s="9" t="s">
        <v>158</v>
      </c>
      <c r="B285" s="136" t="s">
        <v>1062</v>
      </c>
      <c r="C285" s="136" t="s">
        <v>302</v>
      </c>
      <c r="D285" s="136" t="s">
        <v>303</v>
      </c>
      <c r="E285" s="137" t="s">
        <v>281</v>
      </c>
      <c r="F285" s="137" t="s">
        <v>304</v>
      </c>
      <c r="G285" s="9" t="s">
        <v>211</v>
      </c>
      <c r="H285" s="188">
        <v>7995750000</v>
      </c>
      <c r="I285" s="138">
        <v>1932277591.398</v>
      </c>
      <c r="J285" s="138" t="s">
        <v>97</v>
      </c>
      <c r="K285" s="138">
        <v>1843130919.334</v>
      </c>
      <c r="L285" s="138">
        <v>32097634.409</v>
      </c>
      <c r="M285" s="138" t="s">
        <v>97</v>
      </c>
      <c r="N285" s="138">
        <v>30464973.873</v>
      </c>
      <c r="O285" s="9" t="s">
        <v>1145</v>
      </c>
    </row>
    <row r="286" spans="1:15" ht="13.5">
      <c r="A286" s="9" t="s">
        <v>158</v>
      </c>
      <c r="B286" s="136" t="s">
        <v>1062</v>
      </c>
      <c r="C286" s="136" t="s">
        <v>305</v>
      </c>
      <c r="D286" s="136" t="s">
        <v>303</v>
      </c>
      <c r="E286" s="137" t="s">
        <v>281</v>
      </c>
      <c r="F286" s="137" t="s">
        <v>304</v>
      </c>
      <c r="G286" s="9" t="s">
        <v>157</v>
      </c>
      <c r="H286" s="188">
        <v>49770000</v>
      </c>
      <c r="I286" s="138">
        <v>2936170997.918</v>
      </c>
      <c r="J286" s="138" t="s">
        <v>97</v>
      </c>
      <c r="K286" s="138">
        <v>3038285135.257</v>
      </c>
      <c r="L286" s="138">
        <v>48773604.617</v>
      </c>
      <c r="M286" s="138" t="s">
        <v>97</v>
      </c>
      <c r="N286" s="138">
        <v>50219589.013</v>
      </c>
      <c r="O286" s="9" t="s">
        <v>1145</v>
      </c>
    </row>
    <row r="287" spans="1:15" ht="13.5">
      <c r="A287" s="9" t="s">
        <v>158</v>
      </c>
      <c r="B287" s="136" t="s">
        <v>1062</v>
      </c>
      <c r="C287" s="136" t="s">
        <v>323</v>
      </c>
      <c r="D287" s="136" t="s">
        <v>324</v>
      </c>
      <c r="E287" s="137" t="s">
        <v>325</v>
      </c>
      <c r="F287" s="137" t="s">
        <v>326</v>
      </c>
      <c r="G287" s="9" t="s">
        <v>98</v>
      </c>
      <c r="H287" s="188">
        <v>20000000</v>
      </c>
      <c r="I287" s="138">
        <v>1056901427.624</v>
      </c>
      <c r="J287" s="138">
        <v>51632560</v>
      </c>
      <c r="K287" s="138">
        <v>1010622378.26</v>
      </c>
      <c r="L287" s="138">
        <v>17556502.12</v>
      </c>
      <c r="M287" s="138">
        <v>852000</v>
      </c>
      <c r="N287" s="138">
        <v>16704502.12</v>
      </c>
      <c r="O287" s="9" t="s">
        <v>1145</v>
      </c>
    </row>
    <row r="288" spans="1:15" ht="13.5">
      <c r="A288" s="9" t="s">
        <v>158</v>
      </c>
      <c r="B288" s="136" t="s">
        <v>1062</v>
      </c>
      <c r="C288" s="136" t="s">
        <v>327</v>
      </c>
      <c r="D288" s="136" t="s">
        <v>328</v>
      </c>
      <c r="E288" s="137" t="s">
        <v>329</v>
      </c>
      <c r="F288" s="137" t="s">
        <v>326</v>
      </c>
      <c r="G288" s="9" t="s">
        <v>157</v>
      </c>
      <c r="H288" s="188">
        <v>27727422.01</v>
      </c>
      <c r="I288" s="138">
        <v>2391767020.245</v>
      </c>
      <c r="J288" s="138">
        <v>21986194.076</v>
      </c>
      <c r="K288" s="138">
        <v>2452787993.761</v>
      </c>
      <c r="L288" s="138">
        <v>39730349.173</v>
      </c>
      <c r="M288" s="138">
        <v>363042.918</v>
      </c>
      <c r="N288" s="138">
        <v>40541950.31</v>
      </c>
      <c r="O288" s="9" t="s">
        <v>1145</v>
      </c>
    </row>
    <row r="289" spans="1:15" ht="13.5">
      <c r="A289" s="9" t="s">
        <v>158</v>
      </c>
      <c r="B289" s="136" t="s">
        <v>1062</v>
      </c>
      <c r="C289" s="136" t="s">
        <v>334</v>
      </c>
      <c r="D289" s="136" t="s">
        <v>335</v>
      </c>
      <c r="E289" s="137" t="s">
        <v>329</v>
      </c>
      <c r="F289" s="137" t="s">
        <v>146</v>
      </c>
      <c r="G289" s="9" t="s">
        <v>98</v>
      </c>
      <c r="H289" s="188">
        <v>200000000</v>
      </c>
      <c r="I289" s="138">
        <v>12040000000</v>
      </c>
      <c r="J289" s="138">
        <v>6018500000</v>
      </c>
      <c r="K289" s="138">
        <v>6050000000</v>
      </c>
      <c r="L289" s="138">
        <v>200000000</v>
      </c>
      <c r="M289" s="138">
        <v>100000000</v>
      </c>
      <c r="N289" s="138">
        <v>100000000</v>
      </c>
      <c r="O289" s="9" t="s">
        <v>1145</v>
      </c>
    </row>
    <row r="290" spans="1:15" ht="13.5">
      <c r="A290" s="9" t="s">
        <v>355</v>
      </c>
      <c r="B290" s="136" t="s">
        <v>1062</v>
      </c>
      <c r="C290" s="136" t="s">
        <v>367</v>
      </c>
      <c r="D290" s="136" t="s">
        <v>368</v>
      </c>
      <c r="E290" s="137" t="s">
        <v>369</v>
      </c>
      <c r="F290" s="137" t="s">
        <v>282</v>
      </c>
      <c r="G290" s="9" t="s">
        <v>98</v>
      </c>
      <c r="H290" s="188">
        <v>50000000</v>
      </c>
      <c r="I290" s="138">
        <v>3002475000</v>
      </c>
      <c r="J290" s="138">
        <v>271432550</v>
      </c>
      <c r="K290" s="138">
        <v>2745187500</v>
      </c>
      <c r="L290" s="138">
        <v>49875000</v>
      </c>
      <c r="M290" s="138">
        <v>4500000</v>
      </c>
      <c r="N290" s="138">
        <v>45375000</v>
      </c>
      <c r="O290" s="9" t="s">
        <v>1145</v>
      </c>
    </row>
    <row r="291" spans="1:15" ht="13.5">
      <c r="A291" s="9" t="s">
        <v>355</v>
      </c>
      <c r="B291" s="136" t="s">
        <v>1062</v>
      </c>
      <c r="C291" s="136" t="s">
        <v>1306</v>
      </c>
      <c r="D291" s="136" t="s">
        <v>1307</v>
      </c>
      <c r="E291" s="137" t="s">
        <v>1308</v>
      </c>
      <c r="F291" s="137" t="s">
        <v>146</v>
      </c>
      <c r="G291" s="9" t="s">
        <v>98</v>
      </c>
      <c r="H291" s="188">
        <v>100000000</v>
      </c>
      <c r="I291" s="138" t="s">
        <v>97</v>
      </c>
      <c r="J291" s="138">
        <v>6061000000</v>
      </c>
      <c r="K291" s="138" t="s">
        <v>97</v>
      </c>
      <c r="L291" s="138" t="s">
        <v>97</v>
      </c>
      <c r="M291" s="138">
        <v>100000000</v>
      </c>
      <c r="N291" s="138" t="s">
        <v>97</v>
      </c>
      <c r="O291" s="9" t="s">
        <v>1145</v>
      </c>
    </row>
    <row r="292" spans="1:15" ht="13.5">
      <c r="A292" s="9" t="s">
        <v>370</v>
      </c>
      <c r="B292" s="136" t="s">
        <v>1062</v>
      </c>
      <c r="C292" s="136" t="s">
        <v>1320</v>
      </c>
      <c r="D292" s="136" t="s">
        <v>1321</v>
      </c>
      <c r="E292" s="137" t="s">
        <v>1308</v>
      </c>
      <c r="F292" s="137" t="s">
        <v>146</v>
      </c>
      <c r="G292" s="9" t="s">
        <v>157</v>
      </c>
      <c r="H292" s="188">
        <v>66100000</v>
      </c>
      <c r="I292" s="138" t="s">
        <v>97</v>
      </c>
      <c r="J292" s="138">
        <v>6026227917.34</v>
      </c>
      <c r="K292" s="138" t="s">
        <v>97</v>
      </c>
      <c r="L292" s="138" t="s">
        <v>97</v>
      </c>
      <c r="M292" s="138">
        <v>99426297.93</v>
      </c>
      <c r="N292" s="138" t="s">
        <v>97</v>
      </c>
      <c r="O292" s="9" t="s">
        <v>1145</v>
      </c>
    </row>
    <row r="293" spans="1:15" ht="13.5">
      <c r="A293" s="9" t="s">
        <v>370</v>
      </c>
      <c r="B293" s="136" t="s">
        <v>1060</v>
      </c>
      <c r="C293" s="136" t="s">
        <v>752</v>
      </c>
      <c r="D293" s="136" t="s">
        <v>753</v>
      </c>
      <c r="E293" s="137" t="s">
        <v>754</v>
      </c>
      <c r="F293" s="137" t="s">
        <v>755</v>
      </c>
      <c r="G293" s="135" t="s">
        <v>98</v>
      </c>
      <c r="H293" s="187">
        <v>706500</v>
      </c>
      <c r="I293" s="138">
        <v>35862893.626</v>
      </c>
      <c r="J293" s="138">
        <v>11406551.139</v>
      </c>
      <c r="K293" s="138">
        <v>24662501.93</v>
      </c>
      <c r="L293" s="138">
        <v>595729.13</v>
      </c>
      <c r="M293" s="138">
        <v>188084.47</v>
      </c>
      <c r="N293" s="138">
        <v>407644.66</v>
      </c>
      <c r="O293" s="9" t="s">
        <v>1145</v>
      </c>
    </row>
    <row r="294" spans="1:15" ht="13.5">
      <c r="A294" s="9" t="s">
        <v>471</v>
      </c>
      <c r="B294" s="136" t="s">
        <v>1062</v>
      </c>
      <c r="C294" s="136">
        <v>16719850001</v>
      </c>
      <c r="D294" s="136" t="s">
        <v>468</v>
      </c>
      <c r="E294" s="137" t="s">
        <v>469</v>
      </c>
      <c r="F294" s="137" t="s">
        <v>470</v>
      </c>
      <c r="G294" s="9" t="s">
        <v>157</v>
      </c>
      <c r="H294" s="188">
        <v>8616401.2</v>
      </c>
      <c r="I294" s="138">
        <v>2973231.529</v>
      </c>
      <c r="J294" s="138" t="s">
        <v>97</v>
      </c>
      <c r="K294" s="138">
        <v>3076634.557</v>
      </c>
      <c r="L294" s="138">
        <v>49389.228</v>
      </c>
      <c r="M294" s="138" t="s">
        <v>97</v>
      </c>
      <c r="N294" s="138">
        <v>50853.464</v>
      </c>
      <c r="O294" s="9" t="s">
        <v>1145</v>
      </c>
    </row>
    <row r="295" spans="1:15" ht="13.5">
      <c r="A295" s="9" t="s">
        <v>515</v>
      </c>
      <c r="B295" s="136" t="s">
        <v>1060</v>
      </c>
      <c r="C295" s="136">
        <v>10455</v>
      </c>
      <c r="D295" s="136" t="s">
        <v>867</v>
      </c>
      <c r="E295" s="137" t="s">
        <v>868</v>
      </c>
      <c r="F295" s="137" t="s">
        <v>869</v>
      </c>
      <c r="G295" s="135" t="s">
        <v>211</v>
      </c>
      <c r="H295" s="187">
        <v>1222000000</v>
      </c>
      <c r="I295" s="138">
        <v>632812043.011</v>
      </c>
      <c r="J295" s="138">
        <v>638434808.158</v>
      </c>
      <c r="K295" s="138" t="s">
        <v>97</v>
      </c>
      <c r="L295" s="138">
        <v>10511827.957</v>
      </c>
      <c r="M295" s="138">
        <v>10559972.347</v>
      </c>
      <c r="N295" s="138" t="s">
        <v>97</v>
      </c>
      <c r="O295" s="9" t="s">
        <v>1145</v>
      </c>
    </row>
    <row r="296" spans="1:15" ht="13.5">
      <c r="A296" s="9" t="s">
        <v>515</v>
      </c>
      <c r="B296" s="136" t="s">
        <v>1060</v>
      </c>
      <c r="C296" s="136">
        <v>10456</v>
      </c>
      <c r="D296" s="136" t="s">
        <v>870</v>
      </c>
      <c r="E296" s="137" t="s">
        <v>868</v>
      </c>
      <c r="F296" s="137" t="s">
        <v>869</v>
      </c>
      <c r="G296" s="135" t="s">
        <v>211</v>
      </c>
      <c r="H296" s="187">
        <v>129000000</v>
      </c>
      <c r="I296" s="138">
        <v>66802580.645</v>
      </c>
      <c r="J296" s="138">
        <v>67396145.869</v>
      </c>
      <c r="K296" s="138" t="s">
        <v>97</v>
      </c>
      <c r="L296" s="138">
        <v>1109677.419</v>
      </c>
      <c r="M296" s="138">
        <v>1114759.765</v>
      </c>
      <c r="N296" s="138" t="s">
        <v>97</v>
      </c>
      <c r="O296" s="9" t="s">
        <v>1145</v>
      </c>
    </row>
    <row r="297" spans="1:15" ht="13.5">
      <c r="A297" s="9" t="s">
        <v>935</v>
      </c>
      <c r="B297" s="136" t="s">
        <v>1060</v>
      </c>
      <c r="C297" s="136" t="s">
        <v>949</v>
      </c>
      <c r="D297" s="136" t="s">
        <v>950</v>
      </c>
      <c r="E297" s="137" t="s">
        <v>854</v>
      </c>
      <c r="F297" s="137" t="s">
        <v>316</v>
      </c>
      <c r="G297" s="135" t="s">
        <v>98</v>
      </c>
      <c r="H297" s="187">
        <v>50000000</v>
      </c>
      <c r="I297" s="138">
        <v>3010000000</v>
      </c>
      <c r="J297" s="138">
        <v>909300000</v>
      </c>
      <c r="K297" s="138">
        <v>2117500000</v>
      </c>
      <c r="L297" s="138">
        <v>50000000</v>
      </c>
      <c r="M297" s="138">
        <v>15000000</v>
      </c>
      <c r="N297" s="138">
        <v>35000000</v>
      </c>
      <c r="O297" s="9" t="s">
        <v>1145</v>
      </c>
    </row>
    <row r="298" spans="1:15" ht="13.5">
      <c r="A298" s="9" t="s">
        <v>935</v>
      </c>
      <c r="B298" s="136" t="s">
        <v>1060</v>
      </c>
      <c r="C298" s="136" t="s">
        <v>951</v>
      </c>
      <c r="D298" s="136" t="s">
        <v>952</v>
      </c>
      <c r="E298" s="137" t="s">
        <v>953</v>
      </c>
      <c r="F298" s="137" t="s">
        <v>954</v>
      </c>
      <c r="G298" s="135" t="s">
        <v>576</v>
      </c>
      <c r="H298" s="187">
        <v>5785013</v>
      </c>
      <c r="I298" s="138">
        <v>330315341.69</v>
      </c>
      <c r="J298" s="138">
        <v>52798082.684</v>
      </c>
      <c r="K298" s="138">
        <v>310258941.596</v>
      </c>
      <c r="L298" s="138">
        <v>5486965.809</v>
      </c>
      <c r="M298" s="138">
        <v>870608.998</v>
      </c>
      <c r="N298" s="138">
        <v>5128246.969</v>
      </c>
      <c r="O298" s="9" t="s">
        <v>1145</v>
      </c>
    </row>
    <row r="299" spans="1:15" ht="13.5">
      <c r="A299" s="9" t="s">
        <v>763</v>
      </c>
      <c r="B299" s="136" t="s">
        <v>1060</v>
      </c>
      <c r="C299" s="136">
        <v>11101</v>
      </c>
      <c r="D299" s="136" t="s">
        <v>778</v>
      </c>
      <c r="E299" s="137" t="s">
        <v>779</v>
      </c>
      <c r="F299" s="137" t="s">
        <v>116</v>
      </c>
      <c r="G299" s="135" t="s">
        <v>98</v>
      </c>
      <c r="H299" s="187">
        <v>3368490</v>
      </c>
      <c r="I299" s="138">
        <v>15196767.6</v>
      </c>
      <c r="J299" s="138" t="s">
        <v>97</v>
      </c>
      <c r="K299" s="138">
        <v>15272499</v>
      </c>
      <c r="L299" s="138">
        <v>252438</v>
      </c>
      <c r="M299" s="138" t="s">
        <v>97</v>
      </c>
      <c r="N299" s="138">
        <v>252438</v>
      </c>
      <c r="O299" s="9" t="s">
        <v>1145</v>
      </c>
    </row>
    <row r="300" spans="1:15" ht="13.5">
      <c r="A300" s="9" t="s">
        <v>570</v>
      </c>
      <c r="B300" s="136" t="s">
        <v>1062</v>
      </c>
      <c r="C300" s="136">
        <v>2366</v>
      </c>
      <c r="D300" s="136" t="s">
        <v>114</v>
      </c>
      <c r="E300" s="137" t="s">
        <v>115</v>
      </c>
      <c r="F300" s="137" t="s">
        <v>146</v>
      </c>
      <c r="G300" s="9" t="s">
        <v>98</v>
      </c>
      <c r="H300" s="188">
        <v>85969211</v>
      </c>
      <c r="I300" s="138">
        <v>1456094416.98</v>
      </c>
      <c r="J300" s="138">
        <v>1197906005.436</v>
      </c>
      <c r="K300" s="138">
        <v>269229394.72</v>
      </c>
      <c r="L300" s="138">
        <v>24187614.9</v>
      </c>
      <c r="M300" s="138">
        <v>19737542.26</v>
      </c>
      <c r="N300" s="138">
        <v>4450072.64</v>
      </c>
      <c r="O300" s="9" t="s">
        <v>117</v>
      </c>
    </row>
    <row r="301" spans="1:15" ht="13.5">
      <c r="A301" s="9" t="s">
        <v>570</v>
      </c>
      <c r="B301" s="136" t="s">
        <v>1062</v>
      </c>
      <c r="C301" s="136" t="s">
        <v>127</v>
      </c>
      <c r="D301" s="136" t="s">
        <v>128</v>
      </c>
      <c r="E301" s="137" t="s">
        <v>129</v>
      </c>
      <c r="F301" s="137" t="s">
        <v>130</v>
      </c>
      <c r="G301" s="9" t="s">
        <v>98</v>
      </c>
      <c r="H301" s="188">
        <v>47457266</v>
      </c>
      <c r="I301" s="138">
        <v>1108699398.506</v>
      </c>
      <c r="J301" s="138">
        <v>1056686157.724</v>
      </c>
      <c r="K301" s="138">
        <v>59304924.745</v>
      </c>
      <c r="L301" s="138">
        <v>18416933.53</v>
      </c>
      <c r="M301" s="138">
        <v>17436686.84</v>
      </c>
      <c r="N301" s="138">
        <v>980246.69</v>
      </c>
      <c r="O301" s="9" t="s">
        <v>117</v>
      </c>
    </row>
    <row r="302" spans="1:15" ht="13.5">
      <c r="A302" s="9" t="s">
        <v>445</v>
      </c>
      <c r="B302" s="136" t="s">
        <v>1062</v>
      </c>
      <c r="C302" s="136" t="s">
        <v>35</v>
      </c>
      <c r="D302" s="136" t="s">
        <v>36</v>
      </c>
      <c r="E302" s="137" t="s">
        <v>446</v>
      </c>
      <c r="F302" s="137" t="s">
        <v>37</v>
      </c>
      <c r="G302" s="9" t="s">
        <v>451</v>
      </c>
      <c r="H302" s="188">
        <v>5194882.32</v>
      </c>
      <c r="I302" s="138">
        <v>133783427.218</v>
      </c>
      <c r="J302" s="138" t="s">
        <v>97</v>
      </c>
      <c r="K302" s="138">
        <v>138436146.446</v>
      </c>
      <c r="L302" s="138">
        <v>2222316.067</v>
      </c>
      <c r="M302" s="138" t="s">
        <v>97</v>
      </c>
      <c r="N302" s="138">
        <v>2288200.768</v>
      </c>
      <c r="O302" s="9" t="s">
        <v>117</v>
      </c>
    </row>
    <row r="303" spans="1:15" ht="13.5">
      <c r="A303" s="9" t="s">
        <v>445</v>
      </c>
      <c r="B303" s="136" t="s">
        <v>1062</v>
      </c>
      <c r="C303" s="136" t="s">
        <v>463</v>
      </c>
      <c r="D303" s="136" t="s">
        <v>464</v>
      </c>
      <c r="E303" s="137" t="s">
        <v>462</v>
      </c>
      <c r="F303" s="137" t="s">
        <v>282</v>
      </c>
      <c r="G303" s="9" t="s">
        <v>98</v>
      </c>
      <c r="H303" s="188">
        <v>39070000</v>
      </c>
      <c r="I303" s="138">
        <v>2352014000</v>
      </c>
      <c r="J303" s="138" t="s">
        <v>97</v>
      </c>
      <c r="K303" s="138">
        <v>2363735000</v>
      </c>
      <c r="L303" s="138">
        <v>39070000</v>
      </c>
      <c r="M303" s="138" t="s">
        <v>97</v>
      </c>
      <c r="N303" s="138">
        <v>39070000</v>
      </c>
      <c r="O303" s="9" t="s">
        <v>117</v>
      </c>
    </row>
    <row r="304" spans="1:15" ht="13.5">
      <c r="A304" s="9" t="s">
        <v>500</v>
      </c>
      <c r="B304" s="136" t="s">
        <v>1062</v>
      </c>
      <c r="C304" s="136" t="s">
        <v>1012</v>
      </c>
      <c r="D304" s="136" t="s">
        <v>1013</v>
      </c>
      <c r="E304" s="137" t="s">
        <v>76</v>
      </c>
      <c r="F304" s="137" t="s">
        <v>316</v>
      </c>
      <c r="G304" s="9" t="s">
        <v>98</v>
      </c>
      <c r="H304" s="188">
        <v>10000000</v>
      </c>
      <c r="I304" s="138" t="s">
        <v>97</v>
      </c>
      <c r="J304" s="138" t="s">
        <v>97</v>
      </c>
      <c r="K304" s="138">
        <v>605000000</v>
      </c>
      <c r="L304" s="138" t="s">
        <v>97</v>
      </c>
      <c r="M304" s="138" t="s">
        <v>97</v>
      </c>
      <c r="N304" s="138">
        <v>10000000</v>
      </c>
      <c r="O304" s="9" t="s">
        <v>117</v>
      </c>
    </row>
    <row r="305" spans="1:15" ht="13.5">
      <c r="A305" s="9" t="s">
        <v>500</v>
      </c>
      <c r="B305" s="136" t="s">
        <v>1062</v>
      </c>
      <c r="C305" s="136" t="s">
        <v>504</v>
      </c>
      <c r="D305" s="136" t="s">
        <v>505</v>
      </c>
      <c r="E305" s="137" t="s">
        <v>506</v>
      </c>
      <c r="F305" s="137" t="s">
        <v>116</v>
      </c>
      <c r="G305" s="9" t="s">
        <v>98</v>
      </c>
      <c r="H305" s="188">
        <v>15000000</v>
      </c>
      <c r="I305" s="138">
        <v>355426470.84</v>
      </c>
      <c r="J305" s="138">
        <v>51118366.86</v>
      </c>
      <c r="K305" s="138">
        <v>305890802.965</v>
      </c>
      <c r="L305" s="138">
        <v>5904094.2</v>
      </c>
      <c r="M305" s="138">
        <v>848047.87</v>
      </c>
      <c r="N305" s="138">
        <v>5056046.33</v>
      </c>
      <c r="O305" s="9" t="s">
        <v>117</v>
      </c>
    </row>
    <row r="306" spans="1:15" ht="13.5">
      <c r="A306" s="9" t="s">
        <v>355</v>
      </c>
      <c r="B306" s="136" t="s">
        <v>1062</v>
      </c>
      <c r="C306" s="136" t="s">
        <v>356</v>
      </c>
      <c r="D306" s="136" t="s">
        <v>357</v>
      </c>
      <c r="E306" s="137" t="s">
        <v>358</v>
      </c>
      <c r="F306" s="137" t="s">
        <v>251</v>
      </c>
      <c r="G306" s="9" t="s">
        <v>98</v>
      </c>
      <c r="H306" s="188">
        <v>24400000</v>
      </c>
      <c r="I306" s="138">
        <v>1461535600</v>
      </c>
      <c r="J306" s="138" t="s">
        <v>97</v>
      </c>
      <c r="K306" s="138">
        <v>1468819000</v>
      </c>
      <c r="L306" s="138">
        <v>24278000</v>
      </c>
      <c r="M306" s="138" t="s">
        <v>97</v>
      </c>
      <c r="N306" s="138">
        <v>24278000</v>
      </c>
      <c r="O306" s="9" t="s">
        <v>1217</v>
      </c>
    </row>
    <row r="307" spans="1:15" ht="13.5">
      <c r="A307" s="9" t="s">
        <v>370</v>
      </c>
      <c r="B307" s="136" t="s">
        <v>1062</v>
      </c>
      <c r="C307" s="136" t="s">
        <v>430</v>
      </c>
      <c r="D307" s="136" t="s">
        <v>431</v>
      </c>
      <c r="E307" s="137" t="s">
        <v>358</v>
      </c>
      <c r="F307" s="137" t="s">
        <v>251</v>
      </c>
      <c r="G307" s="9" t="s">
        <v>157</v>
      </c>
      <c r="H307" s="188">
        <v>53500000</v>
      </c>
      <c r="I307" s="138">
        <v>4195852460.655</v>
      </c>
      <c r="J307" s="138">
        <v>205978479.286</v>
      </c>
      <c r="K307" s="138">
        <v>4133258092.129</v>
      </c>
      <c r="L307" s="138">
        <v>69698545.858</v>
      </c>
      <c r="M307" s="138">
        <v>3400029.726</v>
      </c>
      <c r="N307" s="138">
        <v>68318315.572</v>
      </c>
      <c r="O307" s="9" t="s">
        <v>1217</v>
      </c>
    </row>
    <row r="308" spans="1:15" ht="13.5">
      <c r="A308" s="9" t="s">
        <v>935</v>
      </c>
      <c r="B308" s="136" t="s">
        <v>1060</v>
      </c>
      <c r="C308" s="136" t="s">
        <v>968</v>
      </c>
      <c r="D308" s="136" t="s">
        <v>969</v>
      </c>
      <c r="E308" s="137" t="s">
        <v>358</v>
      </c>
      <c r="F308" s="137" t="s">
        <v>251</v>
      </c>
      <c r="G308" s="135" t="s">
        <v>576</v>
      </c>
      <c r="H308" s="187">
        <v>12400000</v>
      </c>
      <c r="I308" s="138">
        <v>1099393047.336</v>
      </c>
      <c r="J308" s="138">
        <v>36968219.44</v>
      </c>
      <c r="K308" s="138">
        <v>1171689705.664</v>
      </c>
      <c r="L308" s="138">
        <v>18262342.979</v>
      </c>
      <c r="M308" s="138">
        <v>613420.56</v>
      </c>
      <c r="N308" s="138">
        <v>19366771.994</v>
      </c>
      <c r="O308" s="9" t="s">
        <v>1217</v>
      </c>
    </row>
    <row r="309" spans="1:15" ht="13.5">
      <c r="A309" s="9" t="s">
        <v>445</v>
      </c>
      <c r="B309" s="136" t="s">
        <v>1062</v>
      </c>
      <c r="C309" s="136" t="s">
        <v>453</v>
      </c>
      <c r="D309" s="136" t="s">
        <v>454</v>
      </c>
      <c r="E309" s="137" t="s">
        <v>444</v>
      </c>
      <c r="F309" s="137" t="s">
        <v>130</v>
      </c>
      <c r="G309" s="9" t="s">
        <v>98</v>
      </c>
      <c r="H309" s="188">
        <v>5000000</v>
      </c>
      <c r="I309" s="138">
        <v>117688467.386</v>
      </c>
      <c r="J309" s="138">
        <v>3394660.77</v>
      </c>
      <c r="K309" s="138">
        <v>114893457.305</v>
      </c>
      <c r="L309" s="138">
        <v>1954957.93</v>
      </c>
      <c r="M309" s="138">
        <v>55892.52</v>
      </c>
      <c r="N309" s="138">
        <v>1899065.41</v>
      </c>
      <c r="O309" s="9" t="s">
        <v>1225</v>
      </c>
    </row>
    <row r="310" spans="1:15" ht="13.5">
      <c r="A310" s="9" t="s">
        <v>445</v>
      </c>
      <c r="B310" s="136" t="s">
        <v>1062</v>
      </c>
      <c r="C310" s="136" t="s">
        <v>455</v>
      </c>
      <c r="D310" s="136" t="s">
        <v>456</v>
      </c>
      <c r="E310" s="137" t="s">
        <v>444</v>
      </c>
      <c r="F310" s="137" t="s">
        <v>130</v>
      </c>
      <c r="G310" s="9" t="s">
        <v>98</v>
      </c>
      <c r="H310" s="188">
        <v>20000000</v>
      </c>
      <c r="I310" s="138">
        <v>741413810.606</v>
      </c>
      <c r="J310" s="138">
        <v>22536204.79</v>
      </c>
      <c r="K310" s="138">
        <v>722617061.43</v>
      </c>
      <c r="L310" s="138">
        <v>12315844.03</v>
      </c>
      <c r="M310" s="138">
        <v>371760.37</v>
      </c>
      <c r="N310" s="138">
        <v>11944083.66</v>
      </c>
      <c r="O310" s="9" t="s">
        <v>1225</v>
      </c>
    </row>
    <row r="311" spans="1:15" ht="13.5">
      <c r="A311" s="9" t="s">
        <v>445</v>
      </c>
      <c r="B311" s="136" t="s">
        <v>1060</v>
      </c>
      <c r="C311" s="136" t="s">
        <v>760</v>
      </c>
      <c r="D311" s="136" t="s">
        <v>761</v>
      </c>
      <c r="E311" s="137" t="s">
        <v>762</v>
      </c>
      <c r="F311" s="137" t="s">
        <v>387</v>
      </c>
      <c r="G311" s="135" t="s">
        <v>98</v>
      </c>
      <c r="H311" s="187">
        <v>250000</v>
      </c>
      <c r="I311" s="138">
        <v>9783841.256</v>
      </c>
      <c r="J311" s="138" t="s">
        <v>97</v>
      </c>
      <c r="K311" s="138">
        <v>9832597.94</v>
      </c>
      <c r="L311" s="138">
        <v>162522.28</v>
      </c>
      <c r="M311" s="138" t="s">
        <v>97</v>
      </c>
      <c r="N311" s="138">
        <v>162522.28</v>
      </c>
      <c r="O311" s="9" t="s">
        <v>1225</v>
      </c>
    </row>
    <row r="312" spans="1:15" ht="13.5">
      <c r="A312" s="9" t="s">
        <v>158</v>
      </c>
      <c r="B312" s="136" t="s">
        <v>1062</v>
      </c>
      <c r="C312" s="136" t="s">
        <v>216</v>
      </c>
      <c r="D312" s="136" t="s">
        <v>217</v>
      </c>
      <c r="E312" s="137" t="s">
        <v>218</v>
      </c>
      <c r="F312" s="137" t="s">
        <v>162</v>
      </c>
      <c r="G312" s="9" t="s">
        <v>211</v>
      </c>
      <c r="H312" s="188">
        <v>9118900000</v>
      </c>
      <c r="I312" s="138">
        <v>4115016343.417</v>
      </c>
      <c r="J312" s="138">
        <v>608844779.13</v>
      </c>
      <c r="K312" s="138">
        <v>3338101702.261</v>
      </c>
      <c r="L312" s="138">
        <v>68355753.213</v>
      </c>
      <c r="M312" s="138">
        <v>10046000</v>
      </c>
      <c r="N312" s="138">
        <v>55175234.748</v>
      </c>
      <c r="O312" s="9" t="s">
        <v>1144</v>
      </c>
    </row>
    <row r="313" spans="1:15" ht="13.5">
      <c r="A313" s="9" t="s">
        <v>158</v>
      </c>
      <c r="B313" s="136" t="s">
        <v>1062</v>
      </c>
      <c r="C313" s="136" t="s">
        <v>219</v>
      </c>
      <c r="D313" s="136" t="s">
        <v>220</v>
      </c>
      <c r="E313" s="137" t="s">
        <v>218</v>
      </c>
      <c r="F313" s="137" t="s">
        <v>162</v>
      </c>
      <c r="G313" s="9" t="s">
        <v>157</v>
      </c>
      <c r="H313" s="188">
        <v>59232565.4</v>
      </c>
      <c r="I313" s="138">
        <v>4707340963.249</v>
      </c>
      <c r="J313" s="138">
        <v>607902516.246</v>
      </c>
      <c r="K313" s="138">
        <v>4259458311.632</v>
      </c>
      <c r="L313" s="138">
        <v>78195032.612</v>
      </c>
      <c r="M313" s="138">
        <v>10030171.785</v>
      </c>
      <c r="N313" s="138">
        <v>70404269.614</v>
      </c>
      <c r="O313" s="9" t="s">
        <v>1144</v>
      </c>
    </row>
    <row r="314" spans="1:15" ht="13.5">
      <c r="A314" s="9" t="s">
        <v>158</v>
      </c>
      <c r="B314" s="136" t="s">
        <v>1062</v>
      </c>
      <c r="C314" s="136" t="s">
        <v>226</v>
      </c>
      <c r="D314" s="136" t="s">
        <v>227</v>
      </c>
      <c r="E314" s="137" t="s">
        <v>228</v>
      </c>
      <c r="F314" s="137" t="s">
        <v>162</v>
      </c>
      <c r="G314" s="9" t="s">
        <v>157</v>
      </c>
      <c r="H314" s="188">
        <v>56411245.95</v>
      </c>
      <c r="I314" s="138">
        <v>1360899687.333</v>
      </c>
      <c r="J314" s="138">
        <v>237969746.668</v>
      </c>
      <c r="K314" s="138">
        <v>1169415075.23</v>
      </c>
      <c r="L314" s="138">
        <v>22606307.099</v>
      </c>
      <c r="M314" s="138">
        <v>3918212.937</v>
      </c>
      <c r="N314" s="138">
        <v>19329174.797</v>
      </c>
      <c r="O314" s="9" t="s">
        <v>1144</v>
      </c>
    </row>
    <row r="315" spans="1:15" ht="13.5">
      <c r="A315" s="9" t="s">
        <v>158</v>
      </c>
      <c r="B315" s="136" t="s">
        <v>1062</v>
      </c>
      <c r="C315" s="136" t="s">
        <v>232</v>
      </c>
      <c r="D315" s="136" t="s">
        <v>233</v>
      </c>
      <c r="E315" s="137" t="s">
        <v>234</v>
      </c>
      <c r="F315" s="137" t="s">
        <v>235</v>
      </c>
      <c r="G315" s="9" t="s">
        <v>157</v>
      </c>
      <c r="H315" s="188">
        <v>9663913.81</v>
      </c>
      <c r="I315" s="138">
        <v>776368952.595</v>
      </c>
      <c r="J315" s="138">
        <v>33916625.91</v>
      </c>
      <c r="K315" s="138">
        <v>769488690.609</v>
      </c>
      <c r="L315" s="138">
        <v>12896494.229</v>
      </c>
      <c r="M315" s="138">
        <v>557205.52</v>
      </c>
      <c r="N315" s="138">
        <v>12718821.332</v>
      </c>
      <c r="O315" s="9" t="s">
        <v>1144</v>
      </c>
    </row>
    <row r="316" spans="1:15" ht="13.5">
      <c r="A316" s="9" t="s">
        <v>158</v>
      </c>
      <c r="B316" s="136" t="s">
        <v>1062</v>
      </c>
      <c r="C316" s="136" t="s">
        <v>258</v>
      </c>
      <c r="D316" s="136" t="s">
        <v>259</v>
      </c>
      <c r="E316" s="137" t="s">
        <v>260</v>
      </c>
      <c r="F316" s="137" t="s">
        <v>261</v>
      </c>
      <c r="G316" s="9" t="s">
        <v>211</v>
      </c>
      <c r="H316" s="188">
        <v>11968550000</v>
      </c>
      <c r="I316" s="138">
        <v>307078128.602</v>
      </c>
      <c r="J316" s="138" t="s">
        <v>97</v>
      </c>
      <c r="K316" s="138">
        <v>292910913.006</v>
      </c>
      <c r="L316" s="138">
        <v>5100965.591</v>
      </c>
      <c r="M316" s="138" t="s">
        <v>97</v>
      </c>
      <c r="N316" s="138">
        <v>4841502.694</v>
      </c>
      <c r="O316" s="9" t="s">
        <v>1144</v>
      </c>
    </row>
    <row r="317" spans="1:15" ht="13.5">
      <c r="A317" s="9" t="s">
        <v>158</v>
      </c>
      <c r="B317" s="136" t="s">
        <v>1062</v>
      </c>
      <c r="C317" s="136" t="s">
        <v>262</v>
      </c>
      <c r="D317" s="136" t="s">
        <v>263</v>
      </c>
      <c r="E317" s="137" t="s">
        <v>260</v>
      </c>
      <c r="F317" s="137" t="s">
        <v>261</v>
      </c>
      <c r="G317" s="9" t="s">
        <v>157</v>
      </c>
      <c r="H317" s="188">
        <v>69843000</v>
      </c>
      <c r="I317" s="138">
        <v>2101424131.632</v>
      </c>
      <c r="J317" s="138" t="s">
        <v>97</v>
      </c>
      <c r="K317" s="138">
        <v>2174507447.467</v>
      </c>
      <c r="L317" s="138">
        <v>34907377.602</v>
      </c>
      <c r="M317" s="138" t="s">
        <v>97</v>
      </c>
      <c r="N317" s="138">
        <v>35942271.859</v>
      </c>
      <c r="O317" s="9" t="s">
        <v>1144</v>
      </c>
    </row>
    <row r="318" spans="1:15" ht="13.5">
      <c r="A318" s="9" t="s">
        <v>158</v>
      </c>
      <c r="B318" s="136" t="s">
        <v>1062</v>
      </c>
      <c r="C318" s="136" t="s">
        <v>264</v>
      </c>
      <c r="D318" s="136" t="s">
        <v>259</v>
      </c>
      <c r="E318" s="137" t="s">
        <v>260</v>
      </c>
      <c r="F318" s="137" t="s">
        <v>265</v>
      </c>
      <c r="G318" s="9" t="s">
        <v>157</v>
      </c>
      <c r="H318" s="188">
        <v>6983928.09</v>
      </c>
      <c r="I318" s="138">
        <v>546793266.912</v>
      </c>
      <c r="J318" s="138">
        <v>22053659.141</v>
      </c>
      <c r="K318" s="138">
        <v>543558184.535</v>
      </c>
      <c r="L318" s="138">
        <v>9082944.633</v>
      </c>
      <c r="M318" s="138">
        <v>363552.173</v>
      </c>
      <c r="N318" s="138">
        <v>8984432.802</v>
      </c>
      <c r="O318" s="9" t="s">
        <v>1144</v>
      </c>
    </row>
    <row r="319" spans="1:15" ht="13.5">
      <c r="A319" s="9" t="s">
        <v>158</v>
      </c>
      <c r="B319" s="136" t="s">
        <v>1062</v>
      </c>
      <c r="C319" s="136" t="s">
        <v>336</v>
      </c>
      <c r="D319" s="136" t="s">
        <v>1063</v>
      </c>
      <c r="E319" s="137" t="s">
        <v>321</v>
      </c>
      <c r="F319" s="137" t="s">
        <v>337</v>
      </c>
      <c r="G319" s="9" t="s">
        <v>157</v>
      </c>
      <c r="H319" s="188">
        <v>7010000</v>
      </c>
      <c r="I319" s="138">
        <v>620330280.151</v>
      </c>
      <c r="J319" s="138">
        <v>60019117.5</v>
      </c>
      <c r="K319" s="138">
        <v>582475338.92</v>
      </c>
      <c r="L319" s="138">
        <v>10304489.704</v>
      </c>
      <c r="M319" s="138">
        <v>989679.57</v>
      </c>
      <c r="N319" s="138">
        <v>9627691.552</v>
      </c>
      <c r="O319" s="9" t="s">
        <v>1144</v>
      </c>
    </row>
    <row r="320" spans="1:15" ht="13.5">
      <c r="A320" s="9" t="s">
        <v>689</v>
      </c>
      <c r="B320" s="136" t="s">
        <v>1060</v>
      </c>
      <c r="C320" s="136" t="s">
        <v>725</v>
      </c>
      <c r="D320" s="136" t="s">
        <v>726</v>
      </c>
      <c r="E320" s="137" t="s">
        <v>727</v>
      </c>
      <c r="F320" s="137" t="s">
        <v>728</v>
      </c>
      <c r="G320" s="135" t="s">
        <v>132</v>
      </c>
      <c r="H320" s="187">
        <v>39000000</v>
      </c>
      <c r="I320" s="138" t="s">
        <v>97</v>
      </c>
      <c r="J320" s="138" t="s">
        <v>97</v>
      </c>
      <c r="K320" s="138">
        <v>3171521926.218</v>
      </c>
      <c r="L320" s="138" t="s">
        <v>97</v>
      </c>
      <c r="M320" s="138" t="s">
        <v>97</v>
      </c>
      <c r="N320" s="138">
        <v>52421850.02</v>
      </c>
      <c r="O320" s="9" t="s">
        <v>1144</v>
      </c>
    </row>
    <row r="321" spans="1:15" ht="13.5">
      <c r="A321" s="9" t="s">
        <v>370</v>
      </c>
      <c r="B321" s="136" t="s">
        <v>1062</v>
      </c>
      <c r="C321" s="136" t="s">
        <v>424</v>
      </c>
      <c r="D321" s="136" t="s">
        <v>425</v>
      </c>
      <c r="E321" s="137" t="s">
        <v>426</v>
      </c>
      <c r="F321" s="137" t="s">
        <v>196</v>
      </c>
      <c r="G321" s="9" t="s">
        <v>157</v>
      </c>
      <c r="H321" s="188">
        <v>41000000</v>
      </c>
      <c r="I321" s="138">
        <v>2242546290.834</v>
      </c>
      <c r="J321" s="138">
        <v>1351872898.299</v>
      </c>
      <c r="K321" s="138">
        <v>954906907.806</v>
      </c>
      <c r="L321" s="138">
        <v>37251599.516</v>
      </c>
      <c r="M321" s="138">
        <v>22286082.318</v>
      </c>
      <c r="N321" s="138">
        <v>15783585.253</v>
      </c>
      <c r="O321" s="9" t="s">
        <v>1144</v>
      </c>
    </row>
    <row r="322" spans="1:15" ht="13.5">
      <c r="A322" s="9" t="s">
        <v>370</v>
      </c>
      <c r="B322" s="136" t="s">
        <v>1062</v>
      </c>
      <c r="C322" s="136" t="s">
        <v>1322</v>
      </c>
      <c r="D322" s="136" t="s">
        <v>1323</v>
      </c>
      <c r="E322" s="137" t="s">
        <v>1308</v>
      </c>
      <c r="F322" s="137" t="s">
        <v>146</v>
      </c>
      <c r="G322" s="9" t="s">
        <v>157</v>
      </c>
      <c r="H322" s="188">
        <v>65600000</v>
      </c>
      <c r="I322" s="138" t="s">
        <v>97</v>
      </c>
      <c r="J322" s="138">
        <v>6001796151.03</v>
      </c>
      <c r="K322" s="138" t="s">
        <v>97</v>
      </c>
      <c r="L322" s="138" t="s">
        <v>97</v>
      </c>
      <c r="M322" s="138">
        <v>99023199.98</v>
      </c>
      <c r="N322" s="138" t="s">
        <v>97</v>
      </c>
      <c r="O322" s="9" t="s">
        <v>1144</v>
      </c>
    </row>
    <row r="323" spans="1:15" ht="13.5">
      <c r="A323" s="9" t="s">
        <v>370</v>
      </c>
      <c r="B323" s="136" t="s">
        <v>1060</v>
      </c>
      <c r="C323" s="136" t="s">
        <v>749</v>
      </c>
      <c r="D323" s="136" t="s">
        <v>750</v>
      </c>
      <c r="E323" s="137" t="s">
        <v>751</v>
      </c>
      <c r="F323" s="137" t="s">
        <v>587</v>
      </c>
      <c r="G323" s="135" t="s">
        <v>98</v>
      </c>
      <c r="H323" s="187">
        <v>950000</v>
      </c>
      <c r="I323" s="138">
        <v>57190000</v>
      </c>
      <c r="J323" s="138" t="s">
        <v>97</v>
      </c>
      <c r="K323" s="138">
        <v>57475000</v>
      </c>
      <c r="L323" s="138">
        <v>950000</v>
      </c>
      <c r="M323" s="138" t="s">
        <v>97</v>
      </c>
      <c r="N323" s="138">
        <v>950000</v>
      </c>
      <c r="O323" s="9" t="s">
        <v>1144</v>
      </c>
    </row>
    <row r="324" spans="1:15" ht="13.5">
      <c r="A324" s="9" t="s">
        <v>515</v>
      </c>
      <c r="B324" s="136" t="s">
        <v>1062</v>
      </c>
      <c r="C324" s="136" t="s">
        <v>511</v>
      </c>
      <c r="D324" s="136" t="s">
        <v>512</v>
      </c>
      <c r="E324" s="137" t="s">
        <v>513</v>
      </c>
      <c r="F324" s="137" t="s">
        <v>514</v>
      </c>
      <c r="G324" s="9" t="s">
        <v>211</v>
      </c>
      <c r="H324" s="188">
        <v>3840221709</v>
      </c>
      <c r="I324" s="138">
        <v>183878562.428</v>
      </c>
      <c r="J324" s="138">
        <v>184867489.747</v>
      </c>
      <c r="K324" s="138" t="s">
        <v>97</v>
      </c>
      <c r="L324" s="138">
        <v>3054461.17</v>
      </c>
      <c r="M324" s="138">
        <v>3065621.168</v>
      </c>
      <c r="N324" s="138" t="s">
        <v>97</v>
      </c>
      <c r="O324" s="9" t="s">
        <v>1144</v>
      </c>
    </row>
    <row r="325" spans="1:15" ht="13.5">
      <c r="A325" s="9" t="s">
        <v>500</v>
      </c>
      <c r="B325" s="136" t="s">
        <v>1062</v>
      </c>
      <c r="C325" s="136" t="s">
        <v>507</v>
      </c>
      <c r="D325" s="136" t="s">
        <v>508</v>
      </c>
      <c r="E325" s="137" t="s">
        <v>509</v>
      </c>
      <c r="F325" s="137" t="s">
        <v>510</v>
      </c>
      <c r="G325" s="9" t="s">
        <v>98</v>
      </c>
      <c r="H325" s="188">
        <v>15000000</v>
      </c>
      <c r="I325" s="138">
        <v>893714115.686</v>
      </c>
      <c r="J325" s="138">
        <v>114851674.445</v>
      </c>
      <c r="K325" s="138">
        <v>783331218.12</v>
      </c>
      <c r="L325" s="138">
        <v>14845749.43</v>
      </c>
      <c r="M325" s="138">
        <v>1898125.99</v>
      </c>
      <c r="N325" s="138">
        <v>12947623.44</v>
      </c>
      <c r="O325" s="9" t="s">
        <v>1144</v>
      </c>
    </row>
    <row r="326" spans="1:15" ht="13.5">
      <c r="A326" s="9" t="s">
        <v>564</v>
      </c>
      <c r="B326" s="136" t="s">
        <v>1062</v>
      </c>
      <c r="C326" s="136">
        <v>12620010006</v>
      </c>
      <c r="D326" s="136" t="s">
        <v>567</v>
      </c>
      <c r="E326" s="137" t="s">
        <v>563</v>
      </c>
      <c r="F326" s="137" t="s">
        <v>116</v>
      </c>
      <c r="G326" s="9" t="s">
        <v>561</v>
      </c>
      <c r="H326" s="188">
        <v>146920000</v>
      </c>
      <c r="I326" s="138">
        <v>2408065561.273</v>
      </c>
      <c r="J326" s="138" t="s">
        <v>97</v>
      </c>
      <c r="K326" s="138">
        <v>2420098833.331</v>
      </c>
      <c r="L326" s="138">
        <v>40001089.058</v>
      </c>
      <c r="M326" s="138" t="s">
        <v>97</v>
      </c>
      <c r="N326" s="138">
        <v>40001633.609</v>
      </c>
      <c r="O326" s="9" t="s">
        <v>1144</v>
      </c>
    </row>
    <row r="327" spans="1:15" ht="13.5">
      <c r="A327" s="9" t="s">
        <v>158</v>
      </c>
      <c r="B327" s="136" t="s">
        <v>1062</v>
      </c>
      <c r="C327" s="136" t="s">
        <v>338</v>
      </c>
      <c r="D327" s="136" t="s">
        <v>339</v>
      </c>
      <c r="E327" s="137" t="s">
        <v>340</v>
      </c>
      <c r="F327" s="137" t="s">
        <v>162</v>
      </c>
      <c r="G327" s="9" t="s">
        <v>157</v>
      </c>
      <c r="H327" s="188">
        <v>3505000</v>
      </c>
      <c r="I327" s="138">
        <v>310165140.075</v>
      </c>
      <c r="J327" s="138">
        <v>17201164.65</v>
      </c>
      <c r="K327" s="138">
        <v>303920083.301</v>
      </c>
      <c r="L327" s="138">
        <v>5152244.852</v>
      </c>
      <c r="M327" s="138">
        <v>283636.98</v>
      </c>
      <c r="N327" s="138">
        <v>5023472.451</v>
      </c>
      <c r="O327" s="9" t="s">
        <v>1295</v>
      </c>
    </row>
    <row r="328" spans="1:15" ht="13.5">
      <c r="A328" s="9" t="s">
        <v>515</v>
      </c>
      <c r="B328" s="136" t="s">
        <v>1060</v>
      </c>
      <c r="C328" s="136">
        <v>10457</v>
      </c>
      <c r="D328" s="136" t="s">
        <v>871</v>
      </c>
      <c r="E328" s="137" t="s">
        <v>872</v>
      </c>
      <c r="F328" s="137" t="s">
        <v>807</v>
      </c>
      <c r="G328" s="135" t="s">
        <v>211</v>
      </c>
      <c r="H328" s="187">
        <v>804000000</v>
      </c>
      <c r="I328" s="138">
        <v>416350967.742</v>
      </c>
      <c r="J328" s="138">
        <v>415668586.474</v>
      </c>
      <c r="K328" s="138" t="s">
        <v>97</v>
      </c>
      <c r="L328" s="138">
        <v>6916129.032</v>
      </c>
      <c r="M328" s="138">
        <v>6885920.425</v>
      </c>
      <c r="N328" s="138" t="s">
        <v>97</v>
      </c>
      <c r="O328" s="9" t="s">
        <v>1295</v>
      </c>
    </row>
    <row r="329" spans="1:15" ht="13.5">
      <c r="A329" s="9" t="s">
        <v>890</v>
      </c>
      <c r="B329" s="136" t="s">
        <v>1060</v>
      </c>
      <c r="C329" s="136" t="s">
        <v>73</v>
      </c>
      <c r="D329" s="136" t="s">
        <v>74</v>
      </c>
      <c r="E329" s="137" t="s">
        <v>75</v>
      </c>
      <c r="F329" s="137" t="s">
        <v>126</v>
      </c>
      <c r="G329" s="135" t="s">
        <v>575</v>
      </c>
      <c r="H329" s="187">
        <v>12561000</v>
      </c>
      <c r="I329" s="138">
        <v>19670362.437</v>
      </c>
      <c r="J329" s="138" t="s">
        <v>97</v>
      </c>
      <c r="K329" s="138">
        <v>20824435.655</v>
      </c>
      <c r="L329" s="138">
        <v>326750.207</v>
      </c>
      <c r="M329" s="138" t="s">
        <v>97</v>
      </c>
      <c r="N329" s="138">
        <v>344205.548</v>
      </c>
      <c r="O329" s="9" t="s">
        <v>1295</v>
      </c>
    </row>
    <row r="330" spans="1:15" ht="13.5">
      <c r="A330" s="9" t="s">
        <v>588</v>
      </c>
      <c r="B330" s="136" t="s">
        <v>1060</v>
      </c>
      <c r="C330" s="136">
        <v>10022</v>
      </c>
      <c r="D330" s="136" t="s">
        <v>609</v>
      </c>
      <c r="E330" s="137" t="s">
        <v>606</v>
      </c>
      <c r="F330" s="137" t="s">
        <v>196</v>
      </c>
      <c r="G330" s="135" t="s">
        <v>573</v>
      </c>
      <c r="H330" s="187">
        <v>16500000</v>
      </c>
      <c r="I330" s="138">
        <v>279899198.839</v>
      </c>
      <c r="J330" s="138">
        <v>31043156.372</v>
      </c>
      <c r="K330" s="138">
        <v>262998852.36</v>
      </c>
      <c r="L330" s="138">
        <v>4649488.353</v>
      </c>
      <c r="M330" s="138">
        <v>510087.187</v>
      </c>
      <c r="N330" s="138">
        <v>4347088.469</v>
      </c>
      <c r="O330" s="9" t="s">
        <v>1202</v>
      </c>
    </row>
    <row r="331" spans="1:15" ht="13.5">
      <c r="A331" s="9" t="s">
        <v>158</v>
      </c>
      <c r="B331" s="136" t="s">
        <v>1062</v>
      </c>
      <c r="C331" s="136" t="s">
        <v>343</v>
      </c>
      <c r="D331" s="136" t="s">
        <v>344</v>
      </c>
      <c r="E331" s="137" t="s">
        <v>321</v>
      </c>
      <c r="F331" s="137" t="s">
        <v>106</v>
      </c>
      <c r="G331" s="9" t="s">
        <v>157</v>
      </c>
      <c r="H331" s="188">
        <v>29181000</v>
      </c>
      <c r="I331" s="138">
        <v>2582290713.991</v>
      </c>
      <c r="J331" s="138">
        <v>103032628.53</v>
      </c>
      <c r="K331" s="138">
        <v>2569264747.59</v>
      </c>
      <c r="L331" s="138">
        <v>42895194.585</v>
      </c>
      <c r="M331" s="138">
        <v>1699777.26</v>
      </c>
      <c r="N331" s="138">
        <v>42467185.911</v>
      </c>
      <c r="O331" s="9" t="s">
        <v>1154</v>
      </c>
    </row>
    <row r="332" spans="1:15" ht="13.5">
      <c r="A332" s="9" t="s">
        <v>137</v>
      </c>
      <c r="B332" s="136" t="s">
        <v>1060</v>
      </c>
      <c r="C332" s="136">
        <v>10201</v>
      </c>
      <c r="D332" s="136" t="s">
        <v>637</v>
      </c>
      <c r="E332" s="137" t="s">
        <v>638</v>
      </c>
      <c r="F332" s="137" t="s">
        <v>196</v>
      </c>
      <c r="G332" s="135" t="s">
        <v>132</v>
      </c>
      <c r="H332" s="187">
        <v>10225838</v>
      </c>
      <c r="I332" s="138">
        <v>2612389.104</v>
      </c>
      <c r="J332" s="138">
        <v>1815832.082</v>
      </c>
      <c r="K332" s="138">
        <v>918653.283</v>
      </c>
      <c r="L332" s="138">
        <v>43395.168</v>
      </c>
      <c r="M332" s="138">
        <v>30004.861</v>
      </c>
      <c r="N332" s="138">
        <v>15184.352</v>
      </c>
      <c r="O332" s="9" t="s">
        <v>1154</v>
      </c>
    </row>
    <row r="333" spans="1:15" ht="13.5">
      <c r="A333" s="9" t="s">
        <v>471</v>
      </c>
      <c r="B333" s="136" t="s">
        <v>1062</v>
      </c>
      <c r="C333" s="136" t="s">
        <v>480</v>
      </c>
      <c r="D333" s="136" t="s">
        <v>481</v>
      </c>
      <c r="E333" s="137" t="s">
        <v>482</v>
      </c>
      <c r="F333" s="137" t="s">
        <v>483</v>
      </c>
      <c r="G333" s="9" t="s">
        <v>157</v>
      </c>
      <c r="H333" s="188">
        <v>13400000</v>
      </c>
      <c r="I333" s="138">
        <v>912458970.441</v>
      </c>
      <c r="J333" s="138" t="s">
        <v>97</v>
      </c>
      <c r="K333" s="138">
        <v>944192463.038</v>
      </c>
      <c r="L333" s="138">
        <v>15157125.755</v>
      </c>
      <c r="M333" s="138" t="s">
        <v>97</v>
      </c>
      <c r="N333" s="138">
        <v>15606486.992</v>
      </c>
      <c r="O333" s="9" t="s">
        <v>1154</v>
      </c>
    </row>
    <row r="334" spans="1:16" ht="13.5">
      <c r="A334" s="130" t="s">
        <v>849</v>
      </c>
      <c r="B334" s="132" t="s">
        <v>1060</v>
      </c>
      <c r="C334" s="132" t="s">
        <v>1342</v>
      </c>
      <c r="D334" s="132" t="s">
        <v>1343</v>
      </c>
      <c r="E334" s="133"/>
      <c r="F334" s="133"/>
      <c r="G334" s="131" t="s">
        <v>98</v>
      </c>
      <c r="H334" s="194">
        <v>3399560.56</v>
      </c>
      <c r="I334" s="134" t="s">
        <v>97</v>
      </c>
      <c r="J334" s="194">
        <v>206182813.384</v>
      </c>
      <c r="K334" s="134" t="s">
        <v>97</v>
      </c>
      <c r="L334" s="134" t="s">
        <v>97</v>
      </c>
      <c r="M334" s="194">
        <v>3399560.56</v>
      </c>
      <c r="N334" s="134" t="s">
        <v>97</v>
      </c>
      <c r="O334" s="130" t="s">
        <v>1154</v>
      </c>
      <c r="P334" s="8"/>
    </row>
    <row r="335" spans="1:15" ht="13.5">
      <c r="A335" s="9" t="s">
        <v>570</v>
      </c>
      <c r="B335" s="136" t="s">
        <v>1062</v>
      </c>
      <c r="C335" s="136">
        <v>2370</v>
      </c>
      <c r="D335" s="136" t="s">
        <v>1042</v>
      </c>
      <c r="E335" s="137" t="s">
        <v>120</v>
      </c>
      <c r="F335" s="137" t="s">
        <v>121</v>
      </c>
      <c r="G335" s="9" t="s">
        <v>98</v>
      </c>
      <c r="H335" s="188">
        <v>327740000</v>
      </c>
      <c r="I335" s="138">
        <v>19729948000</v>
      </c>
      <c r="J335" s="138" t="s">
        <v>97</v>
      </c>
      <c r="K335" s="138">
        <v>19828270000</v>
      </c>
      <c r="L335" s="138">
        <v>327740000</v>
      </c>
      <c r="M335" s="138" t="s">
        <v>97</v>
      </c>
      <c r="N335" s="138">
        <v>327740000</v>
      </c>
      <c r="O335" s="9" t="s">
        <v>619</v>
      </c>
    </row>
    <row r="336" spans="1:15" ht="13.5">
      <c r="A336" s="9" t="s">
        <v>570</v>
      </c>
      <c r="B336" s="136" t="s">
        <v>1060</v>
      </c>
      <c r="C336" s="136">
        <v>14013</v>
      </c>
      <c r="D336" s="136" t="s">
        <v>1204</v>
      </c>
      <c r="E336" s="137" t="s">
        <v>634</v>
      </c>
      <c r="F336" s="137" t="s">
        <v>380</v>
      </c>
      <c r="G336" s="135" t="s">
        <v>118</v>
      </c>
      <c r="H336" s="187">
        <v>50000000</v>
      </c>
      <c r="I336" s="138">
        <v>376344086.022</v>
      </c>
      <c r="J336" s="138" t="s">
        <v>97</v>
      </c>
      <c r="K336" s="138">
        <v>397085849.304</v>
      </c>
      <c r="L336" s="138">
        <v>6251562.891</v>
      </c>
      <c r="M336" s="138" t="s">
        <v>97</v>
      </c>
      <c r="N336" s="138">
        <v>6563402.468</v>
      </c>
      <c r="O336" s="9" t="s">
        <v>619</v>
      </c>
    </row>
    <row r="337" spans="1:15" ht="13.5">
      <c r="A337" s="9" t="s">
        <v>570</v>
      </c>
      <c r="B337" s="136" t="s">
        <v>1060</v>
      </c>
      <c r="C337" s="136">
        <v>14014</v>
      </c>
      <c r="D337" s="136" t="s">
        <v>635</v>
      </c>
      <c r="E337" s="137" t="s">
        <v>636</v>
      </c>
      <c r="F337" s="137" t="s">
        <v>116</v>
      </c>
      <c r="G337" s="135" t="s">
        <v>118</v>
      </c>
      <c r="H337" s="187">
        <v>50000000</v>
      </c>
      <c r="I337" s="138">
        <v>376344086.022</v>
      </c>
      <c r="J337" s="138" t="s">
        <v>97</v>
      </c>
      <c r="K337" s="138">
        <v>397085849.304</v>
      </c>
      <c r="L337" s="138">
        <v>6251562.891</v>
      </c>
      <c r="M337" s="138" t="s">
        <v>97</v>
      </c>
      <c r="N337" s="138">
        <v>6563402.468</v>
      </c>
      <c r="O337" s="9" t="s">
        <v>619</v>
      </c>
    </row>
    <row r="338" spans="1:15" ht="13.5">
      <c r="A338" s="9" t="s">
        <v>763</v>
      </c>
      <c r="B338" s="136" t="s">
        <v>1060</v>
      </c>
      <c r="C338" s="136">
        <v>11107</v>
      </c>
      <c r="D338" s="136" t="s">
        <v>788</v>
      </c>
      <c r="E338" s="137" t="s">
        <v>789</v>
      </c>
      <c r="F338" s="137" t="s">
        <v>116</v>
      </c>
      <c r="G338" s="135" t="s">
        <v>98</v>
      </c>
      <c r="H338" s="187">
        <v>12588000</v>
      </c>
      <c r="I338" s="138">
        <v>623861088.2</v>
      </c>
      <c r="J338" s="138" t="s">
        <v>97</v>
      </c>
      <c r="K338" s="138">
        <v>626970030.5</v>
      </c>
      <c r="L338" s="138">
        <v>10363141</v>
      </c>
      <c r="M338" s="138" t="s">
        <v>97</v>
      </c>
      <c r="N338" s="138">
        <v>10363141</v>
      </c>
      <c r="O338" s="9" t="s">
        <v>147</v>
      </c>
    </row>
    <row r="339" spans="1:15" ht="13.5">
      <c r="A339" s="9" t="s">
        <v>158</v>
      </c>
      <c r="B339" s="136" t="s">
        <v>1062</v>
      </c>
      <c r="C339" s="136" t="s">
        <v>1189</v>
      </c>
      <c r="D339" s="136" t="s">
        <v>1190</v>
      </c>
      <c r="E339" s="137" t="s">
        <v>1191</v>
      </c>
      <c r="F339" s="137" t="s">
        <v>659</v>
      </c>
      <c r="G339" s="9" t="s">
        <v>98</v>
      </c>
      <c r="H339" s="188">
        <v>226000000</v>
      </c>
      <c r="I339" s="138" t="s">
        <v>97</v>
      </c>
      <c r="J339" s="138">
        <v>3751000</v>
      </c>
      <c r="K339" s="138">
        <v>13669249000</v>
      </c>
      <c r="L339" s="138" t="s">
        <v>97</v>
      </c>
      <c r="M339" s="138">
        <v>62000</v>
      </c>
      <c r="N339" s="138">
        <v>225938000</v>
      </c>
      <c r="O339" s="9" t="s">
        <v>138</v>
      </c>
    </row>
    <row r="340" spans="1:15" ht="13.5">
      <c r="A340" s="9" t="s">
        <v>158</v>
      </c>
      <c r="B340" s="136" t="s">
        <v>1062</v>
      </c>
      <c r="C340" s="136" t="s">
        <v>1192</v>
      </c>
      <c r="D340" s="136" t="s">
        <v>1193</v>
      </c>
      <c r="E340" s="137" t="s">
        <v>1191</v>
      </c>
      <c r="F340" s="137" t="s">
        <v>1194</v>
      </c>
      <c r="G340" s="9" t="s">
        <v>157</v>
      </c>
      <c r="H340" s="188">
        <v>6777000</v>
      </c>
      <c r="I340" s="138" t="s">
        <v>97</v>
      </c>
      <c r="J340" s="138" t="s">
        <v>97</v>
      </c>
      <c r="K340" s="138">
        <v>620568365.33</v>
      </c>
      <c r="L340" s="138" t="s">
        <v>97</v>
      </c>
      <c r="M340" s="138" t="s">
        <v>97</v>
      </c>
      <c r="N340" s="138">
        <v>10257328.353</v>
      </c>
      <c r="O340" s="9" t="s">
        <v>138</v>
      </c>
    </row>
    <row r="341" spans="1:15" ht="13.5">
      <c r="A341" s="9" t="s">
        <v>351</v>
      </c>
      <c r="B341" s="136" t="s">
        <v>1062</v>
      </c>
      <c r="C341" s="136">
        <v>18367</v>
      </c>
      <c r="D341" s="136" t="s">
        <v>1205</v>
      </c>
      <c r="E341" s="137" t="s">
        <v>1206</v>
      </c>
      <c r="F341" s="137" t="s">
        <v>130</v>
      </c>
      <c r="G341" s="9" t="s">
        <v>132</v>
      </c>
      <c r="H341" s="188">
        <v>24000000</v>
      </c>
      <c r="I341" s="138">
        <v>71604257.437</v>
      </c>
      <c r="J341" s="138">
        <v>76932799.977</v>
      </c>
      <c r="K341" s="138" t="s">
        <v>97</v>
      </c>
      <c r="L341" s="138">
        <v>1189439.493</v>
      </c>
      <c r="M341" s="138">
        <v>1260780.071</v>
      </c>
      <c r="N341" s="138" t="s">
        <v>97</v>
      </c>
      <c r="O341" s="9" t="s">
        <v>138</v>
      </c>
    </row>
    <row r="342" spans="1:15" ht="13.5">
      <c r="A342" s="9" t="s">
        <v>351</v>
      </c>
      <c r="B342" s="136" t="s">
        <v>1062</v>
      </c>
      <c r="C342" s="136">
        <v>19674</v>
      </c>
      <c r="D342" s="136" t="s">
        <v>149</v>
      </c>
      <c r="E342" s="137" t="s">
        <v>350</v>
      </c>
      <c r="F342" s="137" t="s">
        <v>116</v>
      </c>
      <c r="G342" s="9" t="s">
        <v>132</v>
      </c>
      <c r="H342" s="188">
        <v>21000000</v>
      </c>
      <c r="I342" s="138">
        <v>73926458.09</v>
      </c>
      <c r="J342" s="138" t="s">
        <v>97</v>
      </c>
      <c r="K342" s="138">
        <v>79474306.108</v>
      </c>
      <c r="L342" s="138">
        <v>1228014.254</v>
      </c>
      <c r="M342" s="138" t="s">
        <v>97</v>
      </c>
      <c r="N342" s="138">
        <v>1313624.894</v>
      </c>
      <c r="O342" s="9" t="s">
        <v>138</v>
      </c>
    </row>
    <row r="343" spans="1:15" ht="13.5">
      <c r="A343" s="9" t="s">
        <v>1024</v>
      </c>
      <c r="B343" s="136" t="s">
        <v>1062</v>
      </c>
      <c r="C343" s="136" t="s">
        <v>1056</v>
      </c>
      <c r="D343" s="136" t="s">
        <v>1057</v>
      </c>
      <c r="E343" s="137" t="s">
        <v>1209</v>
      </c>
      <c r="F343" s="137" t="s">
        <v>116</v>
      </c>
      <c r="G343" s="9" t="s">
        <v>132</v>
      </c>
      <c r="H343" s="188">
        <v>11623820.54</v>
      </c>
      <c r="I343" s="138">
        <v>45875693.007</v>
      </c>
      <c r="J343" s="138" t="s">
        <v>97</v>
      </c>
      <c r="K343" s="138">
        <v>49318457.331</v>
      </c>
      <c r="L343" s="138">
        <v>762054.701</v>
      </c>
      <c r="M343" s="138" t="s">
        <v>97</v>
      </c>
      <c r="N343" s="138">
        <v>815181.113</v>
      </c>
      <c r="O343" s="9" t="s">
        <v>138</v>
      </c>
    </row>
    <row r="344" spans="1:15" ht="13.5">
      <c r="A344" s="9" t="s">
        <v>137</v>
      </c>
      <c r="B344" s="136" t="s">
        <v>1060</v>
      </c>
      <c r="C344" s="136">
        <v>10218</v>
      </c>
      <c r="D344" s="136" t="s">
        <v>656</v>
      </c>
      <c r="E344" s="137" t="s">
        <v>493</v>
      </c>
      <c r="F344" s="137" t="s">
        <v>657</v>
      </c>
      <c r="G344" s="135" t="s">
        <v>132</v>
      </c>
      <c r="H344" s="187">
        <v>5000000</v>
      </c>
      <c r="I344" s="138">
        <v>376274452.401</v>
      </c>
      <c r="J344" s="138">
        <v>70028921.16</v>
      </c>
      <c r="K344" s="138">
        <v>333605632.011</v>
      </c>
      <c r="L344" s="138">
        <v>6250406.186</v>
      </c>
      <c r="M344" s="138">
        <v>1153628.051</v>
      </c>
      <c r="N344" s="138">
        <v>5514142.678</v>
      </c>
      <c r="O344" s="9" t="s">
        <v>138</v>
      </c>
    </row>
    <row r="345" spans="1:15" ht="13.5">
      <c r="A345" s="9" t="s">
        <v>137</v>
      </c>
      <c r="B345" s="136" t="s">
        <v>1060</v>
      </c>
      <c r="C345" s="136" t="s">
        <v>671</v>
      </c>
      <c r="D345" s="136" t="s">
        <v>672</v>
      </c>
      <c r="E345" s="137" t="s">
        <v>673</v>
      </c>
      <c r="F345" s="137" t="s">
        <v>674</v>
      </c>
      <c r="G345" s="135" t="s">
        <v>132</v>
      </c>
      <c r="H345" s="187">
        <v>2661000</v>
      </c>
      <c r="I345" s="138">
        <v>196937010.852</v>
      </c>
      <c r="J345" s="138">
        <v>8975763.257</v>
      </c>
      <c r="K345" s="138">
        <v>202455403.297</v>
      </c>
      <c r="L345" s="138">
        <v>3271378.918</v>
      </c>
      <c r="M345" s="138">
        <v>147904.725</v>
      </c>
      <c r="N345" s="138">
        <v>3346370.302</v>
      </c>
      <c r="O345" s="9" t="s">
        <v>138</v>
      </c>
    </row>
    <row r="346" spans="1:15" ht="13.5">
      <c r="A346" s="9" t="s">
        <v>137</v>
      </c>
      <c r="B346" s="136" t="s">
        <v>1062</v>
      </c>
      <c r="C346" s="136" t="s">
        <v>131</v>
      </c>
      <c r="D346" s="136" t="s">
        <v>133</v>
      </c>
      <c r="E346" s="137" t="s">
        <v>134</v>
      </c>
      <c r="F346" s="137" t="s">
        <v>135</v>
      </c>
      <c r="G346" s="9" t="s">
        <v>132</v>
      </c>
      <c r="H346" s="188">
        <v>51129188.12</v>
      </c>
      <c r="I346" s="138">
        <v>3867632154.146</v>
      </c>
      <c r="J346" s="138">
        <v>355082008.93</v>
      </c>
      <c r="K346" s="138">
        <v>3808045260.271</v>
      </c>
      <c r="L346" s="138">
        <v>64246381.298</v>
      </c>
      <c r="M346" s="138">
        <v>5851607.21</v>
      </c>
      <c r="N346" s="138">
        <v>62942896.864</v>
      </c>
      <c r="O346" s="9" t="s">
        <v>138</v>
      </c>
    </row>
    <row r="347" spans="1:15" ht="13.5">
      <c r="A347" s="9" t="s">
        <v>137</v>
      </c>
      <c r="B347" s="136" t="s">
        <v>1062</v>
      </c>
      <c r="C347" s="136" t="s">
        <v>139</v>
      </c>
      <c r="D347" s="136" t="s">
        <v>140</v>
      </c>
      <c r="E347" s="137" t="s">
        <v>141</v>
      </c>
      <c r="F347" s="137" t="s">
        <v>142</v>
      </c>
      <c r="G347" s="9" t="s">
        <v>132</v>
      </c>
      <c r="H347" s="188">
        <v>4634793.42</v>
      </c>
      <c r="I347" s="138">
        <v>8268389.804</v>
      </c>
      <c r="J347" s="138" t="s">
        <v>97</v>
      </c>
      <c r="K347" s="138">
        <v>8888895.252</v>
      </c>
      <c r="L347" s="138">
        <v>137348.668</v>
      </c>
      <c r="M347" s="138" t="s">
        <v>97</v>
      </c>
      <c r="N347" s="138">
        <v>146923.888</v>
      </c>
      <c r="O347" s="9" t="s">
        <v>138</v>
      </c>
    </row>
    <row r="348" spans="1:15" ht="13.5">
      <c r="A348" s="9" t="s">
        <v>137</v>
      </c>
      <c r="B348" s="136" t="s">
        <v>1062</v>
      </c>
      <c r="C348" s="136" t="s">
        <v>148</v>
      </c>
      <c r="D348" s="136" t="s">
        <v>149</v>
      </c>
      <c r="E348" s="137" t="s">
        <v>150</v>
      </c>
      <c r="F348" s="137" t="s">
        <v>146</v>
      </c>
      <c r="G348" s="9" t="s">
        <v>132</v>
      </c>
      <c r="H348" s="188">
        <v>67630684.99</v>
      </c>
      <c r="I348" s="138">
        <v>2148253162.268</v>
      </c>
      <c r="J348" s="138">
        <v>1224102548.065</v>
      </c>
      <c r="K348" s="138">
        <v>1065038184.452</v>
      </c>
      <c r="L348" s="138">
        <v>35685268.476</v>
      </c>
      <c r="M348" s="138">
        <v>20077881.445</v>
      </c>
      <c r="N348" s="138">
        <v>17603936.933</v>
      </c>
      <c r="O348" s="9" t="s">
        <v>138</v>
      </c>
    </row>
    <row r="349" spans="1:15" ht="13.5">
      <c r="A349" s="9" t="s">
        <v>137</v>
      </c>
      <c r="B349" s="136" t="s">
        <v>1062</v>
      </c>
      <c r="C349" s="136" t="s">
        <v>151</v>
      </c>
      <c r="D349" s="136" t="s">
        <v>152</v>
      </c>
      <c r="E349" s="137" t="s">
        <v>150</v>
      </c>
      <c r="F349" s="137" t="s">
        <v>153</v>
      </c>
      <c r="G349" s="9" t="s">
        <v>132</v>
      </c>
      <c r="H349" s="188">
        <v>17752969.92</v>
      </c>
      <c r="I349" s="138">
        <v>1341412259.77</v>
      </c>
      <c r="J349" s="138" t="s">
        <v>97</v>
      </c>
      <c r="K349" s="138">
        <v>1442079213.658</v>
      </c>
      <c r="L349" s="138">
        <v>22282595.677</v>
      </c>
      <c r="M349" s="138" t="s">
        <v>97</v>
      </c>
      <c r="N349" s="138">
        <v>23836020.06</v>
      </c>
      <c r="O349" s="9" t="s">
        <v>138</v>
      </c>
    </row>
    <row r="350" spans="1:15" ht="13.5">
      <c r="A350" s="9" t="s">
        <v>137</v>
      </c>
      <c r="B350" s="136" t="s">
        <v>1062</v>
      </c>
      <c r="C350" s="136" t="s">
        <v>154</v>
      </c>
      <c r="D350" s="136" t="s">
        <v>155</v>
      </c>
      <c r="E350" s="137" t="s">
        <v>156</v>
      </c>
      <c r="F350" s="137" t="s">
        <v>130</v>
      </c>
      <c r="G350" s="9" t="s">
        <v>132</v>
      </c>
      <c r="H350" s="188">
        <v>10225837.62</v>
      </c>
      <c r="I350" s="138">
        <v>125754071.429</v>
      </c>
      <c r="J350" s="138">
        <v>6097609.591</v>
      </c>
      <c r="K350" s="138">
        <v>128983187.959</v>
      </c>
      <c r="L350" s="138">
        <v>2088938.064</v>
      </c>
      <c r="M350" s="138">
        <v>100289.631</v>
      </c>
      <c r="N350" s="138">
        <v>2131953.52</v>
      </c>
      <c r="O350" s="9" t="s">
        <v>138</v>
      </c>
    </row>
    <row r="351" spans="1:15" ht="13.5">
      <c r="A351" s="9" t="s">
        <v>445</v>
      </c>
      <c r="B351" s="136" t="s">
        <v>1062</v>
      </c>
      <c r="C351" s="136" t="s">
        <v>442</v>
      </c>
      <c r="D351" s="136" t="s">
        <v>443</v>
      </c>
      <c r="E351" s="137" t="s">
        <v>444</v>
      </c>
      <c r="F351" s="137" t="s">
        <v>135</v>
      </c>
      <c r="G351" s="9" t="s">
        <v>98</v>
      </c>
      <c r="H351" s="188">
        <v>8250000</v>
      </c>
      <c r="I351" s="138">
        <v>329294000</v>
      </c>
      <c r="J351" s="138" t="s">
        <v>97</v>
      </c>
      <c r="K351" s="138">
        <v>330935000</v>
      </c>
      <c r="L351" s="138">
        <v>5470000</v>
      </c>
      <c r="M351" s="138" t="s">
        <v>97</v>
      </c>
      <c r="N351" s="138">
        <v>5470000</v>
      </c>
      <c r="O351" s="9" t="s">
        <v>138</v>
      </c>
    </row>
    <row r="352" spans="1:15" ht="13.5">
      <c r="A352" s="9" t="s">
        <v>445</v>
      </c>
      <c r="B352" s="136" t="s">
        <v>1062</v>
      </c>
      <c r="C352" s="136" t="s">
        <v>465</v>
      </c>
      <c r="D352" s="136" t="s">
        <v>466</v>
      </c>
      <c r="E352" s="137" t="s">
        <v>467</v>
      </c>
      <c r="F352" s="137" t="s">
        <v>130</v>
      </c>
      <c r="G352" s="9" t="s">
        <v>98</v>
      </c>
      <c r="H352" s="188">
        <v>35200000</v>
      </c>
      <c r="I352" s="138">
        <v>1062902023.96</v>
      </c>
      <c r="J352" s="138">
        <v>43933890</v>
      </c>
      <c r="K352" s="138">
        <v>1024264987.9</v>
      </c>
      <c r="L352" s="138">
        <v>17656179.8</v>
      </c>
      <c r="M352" s="138">
        <v>726180</v>
      </c>
      <c r="N352" s="138">
        <v>16929999.8</v>
      </c>
      <c r="O352" s="9" t="s">
        <v>138</v>
      </c>
    </row>
    <row r="353" spans="1:15" ht="13.5">
      <c r="A353" s="9" t="s">
        <v>515</v>
      </c>
      <c r="B353" s="136" t="s">
        <v>1062</v>
      </c>
      <c r="C353" s="136" t="s">
        <v>517</v>
      </c>
      <c r="D353" s="136" t="s">
        <v>518</v>
      </c>
      <c r="E353" s="137" t="s">
        <v>519</v>
      </c>
      <c r="F353" s="137" t="s">
        <v>520</v>
      </c>
      <c r="G353" s="9" t="s">
        <v>211</v>
      </c>
      <c r="H353" s="188">
        <v>11750943211</v>
      </c>
      <c r="I353" s="138">
        <v>305052529.359</v>
      </c>
      <c r="J353" s="138">
        <v>309160359.572</v>
      </c>
      <c r="K353" s="138" t="s">
        <v>97</v>
      </c>
      <c r="L353" s="138">
        <v>5067317.763</v>
      </c>
      <c r="M353" s="138">
        <v>5130420.46</v>
      </c>
      <c r="N353" s="138" t="s">
        <v>97</v>
      </c>
      <c r="O353" s="9" t="s">
        <v>138</v>
      </c>
    </row>
    <row r="354" spans="1:15" ht="13.5">
      <c r="A354" s="9" t="s">
        <v>515</v>
      </c>
      <c r="B354" s="136" t="s">
        <v>1062</v>
      </c>
      <c r="C354" s="136" t="s">
        <v>537</v>
      </c>
      <c r="D354" s="136" t="s">
        <v>538</v>
      </c>
      <c r="E354" s="137" t="s">
        <v>536</v>
      </c>
      <c r="F354" s="137" t="s">
        <v>116</v>
      </c>
      <c r="G354" s="9" t="s">
        <v>211</v>
      </c>
      <c r="H354" s="188">
        <v>3839000000</v>
      </c>
      <c r="I354" s="138">
        <v>1988024086.022</v>
      </c>
      <c r="J354" s="138" t="s">
        <v>97</v>
      </c>
      <c r="K354" s="138">
        <v>1896305519.268</v>
      </c>
      <c r="L354" s="138">
        <v>33023655.914</v>
      </c>
      <c r="M354" s="138" t="s">
        <v>97</v>
      </c>
      <c r="N354" s="138">
        <v>31343892.88</v>
      </c>
      <c r="O354" s="9" t="s">
        <v>138</v>
      </c>
    </row>
    <row r="355" spans="1:15" ht="13.5">
      <c r="A355" s="9" t="s">
        <v>515</v>
      </c>
      <c r="B355" s="136" t="s">
        <v>1062</v>
      </c>
      <c r="C355" s="136" t="s">
        <v>1021</v>
      </c>
      <c r="D355" s="136" t="s">
        <v>1230</v>
      </c>
      <c r="E355" s="137" t="s">
        <v>1228</v>
      </c>
      <c r="F355" s="137" t="s">
        <v>1231</v>
      </c>
      <c r="G355" s="9" t="s">
        <v>211</v>
      </c>
      <c r="H355" s="188">
        <v>3702000000</v>
      </c>
      <c r="I355" s="138" t="s">
        <v>97</v>
      </c>
      <c r="J355" s="138" t="s">
        <v>97</v>
      </c>
      <c r="K355" s="138">
        <v>1828633246.244</v>
      </c>
      <c r="L355" s="138" t="s">
        <v>97</v>
      </c>
      <c r="M355" s="138" t="s">
        <v>97</v>
      </c>
      <c r="N355" s="138">
        <v>30225342.913</v>
      </c>
      <c r="O355" s="9" t="s">
        <v>138</v>
      </c>
    </row>
    <row r="356" spans="1:15" ht="13.5">
      <c r="A356" s="9" t="s">
        <v>544</v>
      </c>
      <c r="B356" s="136" t="s">
        <v>1062</v>
      </c>
      <c r="C356" s="136" t="s">
        <v>539</v>
      </c>
      <c r="D356" s="136" t="s">
        <v>541</v>
      </c>
      <c r="E356" s="137" t="s">
        <v>542</v>
      </c>
      <c r="F356" s="137" t="s">
        <v>543</v>
      </c>
      <c r="G356" s="9" t="s">
        <v>540</v>
      </c>
      <c r="H356" s="188">
        <v>17903000000</v>
      </c>
      <c r="I356" s="138">
        <v>1125363463.241</v>
      </c>
      <c r="J356" s="138" t="s">
        <v>97</v>
      </c>
      <c r="K356" s="138">
        <v>1167419176.196</v>
      </c>
      <c r="L356" s="138">
        <v>18693745.237</v>
      </c>
      <c r="M356" s="138" t="s">
        <v>97</v>
      </c>
      <c r="N356" s="138">
        <v>19296184.731</v>
      </c>
      <c r="O356" s="9" t="s">
        <v>138</v>
      </c>
    </row>
    <row r="357" spans="1:15" ht="13.5">
      <c r="A357" s="9" t="s">
        <v>546</v>
      </c>
      <c r="B357" s="136" t="s">
        <v>1062</v>
      </c>
      <c r="C357" s="136">
        <v>448</v>
      </c>
      <c r="D357" s="136" t="s">
        <v>547</v>
      </c>
      <c r="E357" s="137" t="s">
        <v>548</v>
      </c>
      <c r="F357" s="137" t="s">
        <v>372</v>
      </c>
      <c r="G357" s="9" t="s">
        <v>545</v>
      </c>
      <c r="H357" s="188">
        <v>5000000</v>
      </c>
      <c r="I357" s="138">
        <v>1027944950.327</v>
      </c>
      <c r="J357" s="138" t="s">
        <v>97</v>
      </c>
      <c r="K357" s="138">
        <v>1036832161.876</v>
      </c>
      <c r="L357" s="138">
        <v>17075497.514</v>
      </c>
      <c r="M357" s="138" t="s">
        <v>97</v>
      </c>
      <c r="N357" s="138">
        <v>17137721.684</v>
      </c>
      <c r="O357" s="9" t="s">
        <v>138</v>
      </c>
    </row>
    <row r="358" spans="1:15" ht="13.5">
      <c r="A358" s="9" t="s">
        <v>546</v>
      </c>
      <c r="B358" s="136" t="s">
        <v>1062</v>
      </c>
      <c r="C358" s="136">
        <v>488</v>
      </c>
      <c r="D358" s="136" t="s">
        <v>549</v>
      </c>
      <c r="E358" s="137" t="s">
        <v>550</v>
      </c>
      <c r="F358" s="137" t="s">
        <v>38</v>
      </c>
      <c r="G358" s="9" t="s">
        <v>545</v>
      </c>
      <c r="H358" s="188">
        <v>10000000</v>
      </c>
      <c r="I358" s="138">
        <v>228266623.748</v>
      </c>
      <c r="J358" s="138">
        <v>15330835.078</v>
      </c>
      <c r="K358" s="138">
        <v>214930352.553</v>
      </c>
      <c r="L358" s="138">
        <v>3791804.381</v>
      </c>
      <c r="M358" s="138">
        <v>252126.454</v>
      </c>
      <c r="N358" s="138">
        <v>3552567.811</v>
      </c>
      <c r="O358" s="9" t="s">
        <v>138</v>
      </c>
    </row>
    <row r="359" spans="1:15" ht="13.5">
      <c r="A359" s="9" t="s">
        <v>546</v>
      </c>
      <c r="B359" s="136" t="s">
        <v>1062</v>
      </c>
      <c r="C359" s="136">
        <v>548</v>
      </c>
      <c r="D359" s="136" t="s">
        <v>551</v>
      </c>
      <c r="E359" s="137" t="s">
        <v>552</v>
      </c>
      <c r="F359" s="137" t="s">
        <v>146</v>
      </c>
      <c r="G359" s="9" t="s">
        <v>545</v>
      </c>
      <c r="H359" s="188">
        <v>9000000</v>
      </c>
      <c r="I359" s="138">
        <v>879267720.937</v>
      </c>
      <c r="J359" s="138">
        <v>175908820.33</v>
      </c>
      <c r="K359" s="138">
        <v>710459375.666</v>
      </c>
      <c r="L359" s="138">
        <v>14605776.095</v>
      </c>
      <c r="M359" s="138">
        <v>2906412.658</v>
      </c>
      <c r="N359" s="138">
        <v>11743130.176</v>
      </c>
      <c r="O359" s="9" t="s">
        <v>138</v>
      </c>
    </row>
    <row r="360" spans="1:15" ht="13.5">
      <c r="A360" s="9" t="s">
        <v>546</v>
      </c>
      <c r="B360" s="136" t="s">
        <v>1062</v>
      </c>
      <c r="C360" s="136" t="s">
        <v>1233</v>
      </c>
      <c r="D360" s="136" t="s">
        <v>66</v>
      </c>
      <c r="E360" s="137" t="s">
        <v>67</v>
      </c>
      <c r="F360" s="137" t="s">
        <v>68</v>
      </c>
      <c r="G360" s="9" t="s">
        <v>545</v>
      </c>
      <c r="H360" s="188">
        <v>11000000</v>
      </c>
      <c r="I360" s="138" t="s">
        <v>97</v>
      </c>
      <c r="J360" s="138" t="s">
        <v>97</v>
      </c>
      <c r="K360" s="138">
        <v>2309641146.665</v>
      </c>
      <c r="L360" s="138" t="s">
        <v>97</v>
      </c>
      <c r="M360" s="138" t="s">
        <v>97</v>
      </c>
      <c r="N360" s="138">
        <v>38175886.722</v>
      </c>
      <c r="O360" s="9" t="s">
        <v>138</v>
      </c>
    </row>
    <row r="361" spans="1:15" ht="13.5">
      <c r="A361" s="9" t="s">
        <v>564</v>
      </c>
      <c r="B361" s="136" t="s">
        <v>1062</v>
      </c>
      <c r="C361" s="136">
        <v>12620010003</v>
      </c>
      <c r="D361" s="136" t="s">
        <v>562</v>
      </c>
      <c r="E361" s="137" t="s">
        <v>563</v>
      </c>
      <c r="F361" s="137" t="s">
        <v>116</v>
      </c>
      <c r="G361" s="9" t="s">
        <v>561</v>
      </c>
      <c r="H361" s="188">
        <v>220380000</v>
      </c>
      <c r="I361" s="138">
        <v>3612098341.91</v>
      </c>
      <c r="J361" s="138" t="s">
        <v>97</v>
      </c>
      <c r="K361" s="138">
        <v>3630148249.997</v>
      </c>
      <c r="L361" s="138">
        <v>60001633.587</v>
      </c>
      <c r="M361" s="138" t="s">
        <v>97</v>
      </c>
      <c r="N361" s="138">
        <v>60002450.413</v>
      </c>
      <c r="O361" s="9" t="s">
        <v>138</v>
      </c>
    </row>
    <row r="362" spans="1:15" ht="13.5">
      <c r="A362" s="9" t="s">
        <v>564</v>
      </c>
      <c r="B362" s="136" t="s">
        <v>1062</v>
      </c>
      <c r="C362" s="136">
        <v>12620010004</v>
      </c>
      <c r="D362" s="136" t="s">
        <v>565</v>
      </c>
      <c r="E362" s="137" t="s">
        <v>563</v>
      </c>
      <c r="F362" s="137" t="s">
        <v>116</v>
      </c>
      <c r="G362" s="9" t="s">
        <v>561</v>
      </c>
      <c r="H362" s="188">
        <v>183650000</v>
      </c>
      <c r="I362" s="138">
        <v>3010081951.591</v>
      </c>
      <c r="J362" s="138" t="s">
        <v>97</v>
      </c>
      <c r="K362" s="138">
        <v>3025123541.664</v>
      </c>
      <c r="L362" s="138">
        <v>50001361.322</v>
      </c>
      <c r="M362" s="138" t="s">
        <v>97</v>
      </c>
      <c r="N362" s="138">
        <v>50002042.011</v>
      </c>
      <c r="O362" s="9" t="s">
        <v>138</v>
      </c>
    </row>
    <row r="363" spans="1:15" ht="13.5">
      <c r="A363" s="9" t="s">
        <v>564</v>
      </c>
      <c r="B363" s="136" t="s">
        <v>1062</v>
      </c>
      <c r="C363" s="136">
        <v>12620010007</v>
      </c>
      <c r="D363" s="136" t="s">
        <v>568</v>
      </c>
      <c r="E363" s="137" t="s">
        <v>563</v>
      </c>
      <c r="F363" s="137" t="s">
        <v>116</v>
      </c>
      <c r="G363" s="9" t="s">
        <v>561</v>
      </c>
      <c r="H363" s="188">
        <v>202015000</v>
      </c>
      <c r="I363" s="138">
        <v>3311090146.751</v>
      </c>
      <c r="J363" s="138" t="s">
        <v>97</v>
      </c>
      <c r="K363" s="138">
        <v>3327635895.83</v>
      </c>
      <c r="L363" s="138">
        <v>55001497.454</v>
      </c>
      <c r="M363" s="138" t="s">
        <v>97</v>
      </c>
      <c r="N363" s="138">
        <v>55002246.212</v>
      </c>
      <c r="O363" s="9" t="s">
        <v>138</v>
      </c>
    </row>
    <row r="364" spans="1:15" ht="13.5">
      <c r="A364" s="9" t="s">
        <v>564</v>
      </c>
      <c r="B364" s="136" t="s">
        <v>1062</v>
      </c>
      <c r="C364" s="136">
        <v>12620010008</v>
      </c>
      <c r="D364" s="136" t="s">
        <v>569</v>
      </c>
      <c r="E364" s="137" t="s">
        <v>563</v>
      </c>
      <c r="F364" s="137" t="s">
        <v>116</v>
      </c>
      <c r="G364" s="9" t="s">
        <v>561</v>
      </c>
      <c r="H364" s="188">
        <v>146920000</v>
      </c>
      <c r="I364" s="138">
        <v>2408065561.273</v>
      </c>
      <c r="J364" s="138" t="s">
        <v>97</v>
      </c>
      <c r="K364" s="138">
        <v>2420098833.331</v>
      </c>
      <c r="L364" s="138">
        <v>40001089.058</v>
      </c>
      <c r="M364" s="138" t="s">
        <v>97</v>
      </c>
      <c r="N364" s="138">
        <v>40001633.609</v>
      </c>
      <c r="O364" s="9" t="s">
        <v>138</v>
      </c>
    </row>
    <row r="365" spans="1:15" ht="13.5">
      <c r="A365" s="9" t="s">
        <v>158</v>
      </c>
      <c r="B365" s="136" t="s">
        <v>1062</v>
      </c>
      <c r="C365" s="136" t="s">
        <v>159</v>
      </c>
      <c r="D365" s="136" t="s">
        <v>160</v>
      </c>
      <c r="E365" s="137" t="s">
        <v>161</v>
      </c>
      <c r="F365" s="137" t="s">
        <v>162</v>
      </c>
      <c r="G365" s="9" t="s">
        <v>157</v>
      </c>
      <c r="H365" s="188">
        <v>155608000</v>
      </c>
      <c r="I365" s="138">
        <v>3968298113.667</v>
      </c>
      <c r="J365" s="138" t="s">
        <v>97</v>
      </c>
      <c r="K365" s="138">
        <v>4106307561.642</v>
      </c>
      <c r="L365" s="138">
        <v>65918573.317</v>
      </c>
      <c r="M365" s="138" t="s">
        <v>97</v>
      </c>
      <c r="N365" s="138">
        <v>67872852.259</v>
      </c>
      <c r="O365" s="9" t="s">
        <v>1181</v>
      </c>
    </row>
    <row r="366" spans="1:15" ht="13.5">
      <c r="A366" s="9" t="s">
        <v>158</v>
      </c>
      <c r="B366" s="136" t="s">
        <v>1062</v>
      </c>
      <c r="C366" s="136" t="s">
        <v>182</v>
      </c>
      <c r="D366" s="136" t="s">
        <v>183</v>
      </c>
      <c r="E366" s="137" t="s">
        <v>184</v>
      </c>
      <c r="F366" s="137" t="s">
        <v>130</v>
      </c>
      <c r="G366" s="9" t="s">
        <v>157</v>
      </c>
      <c r="H366" s="189">
        <v>33496896</v>
      </c>
      <c r="I366" s="166">
        <v>457706015.972</v>
      </c>
      <c r="J366" s="166">
        <v>462607163.155</v>
      </c>
      <c r="K366" s="166">
        <v>5336283.581</v>
      </c>
      <c r="L366" s="138">
        <v>7603089.966</v>
      </c>
      <c r="M366" s="138">
        <v>7629607.573</v>
      </c>
      <c r="N366" s="138">
        <v>88203.034</v>
      </c>
      <c r="O366" s="9" t="s">
        <v>1181</v>
      </c>
    </row>
    <row r="367" spans="1:15" ht="13.5">
      <c r="A367" s="9" t="s">
        <v>588</v>
      </c>
      <c r="B367" s="136" t="s">
        <v>1060</v>
      </c>
      <c r="C367" s="136">
        <v>10017</v>
      </c>
      <c r="D367" s="136" t="s">
        <v>596</v>
      </c>
      <c r="E367" s="137" t="s">
        <v>597</v>
      </c>
      <c r="F367" s="137" t="s">
        <v>153</v>
      </c>
      <c r="G367" s="135" t="s">
        <v>573</v>
      </c>
      <c r="H367" s="187">
        <v>27038450</v>
      </c>
      <c r="I367" s="138">
        <v>33862110.764</v>
      </c>
      <c r="J367" s="138" t="s">
        <v>97</v>
      </c>
      <c r="K367" s="138">
        <v>35802966.786</v>
      </c>
      <c r="L367" s="138">
        <v>562493.534</v>
      </c>
      <c r="M367" s="138" t="s">
        <v>97</v>
      </c>
      <c r="N367" s="138">
        <v>591784.575</v>
      </c>
      <c r="O367" s="9" t="s">
        <v>1181</v>
      </c>
    </row>
    <row r="368" spans="1:15" ht="13.5">
      <c r="A368" s="9" t="s">
        <v>137</v>
      </c>
      <c r="B368" s="136" t="s">
        <v>1062</v>
      </c>
      <c r="C368" s="136" t="s">
        <v>143</v>
      </c>
      <c r="D368" s="136" t="s">
        <v>144</v>
      </c>
      <c r="E368" s="137" t="s">
        <v>145</v>
      </c>
      <c r="F368" s="137" t="s">
        <v>146</v>
      </c>
      <c r="G368" s="9" t="s">
        <v>132</v>
      </c>
      <c r="H368" s="188">
        <v>4787024.17</v>
      </c>
      <c r="I368" s="138">
        <v>292342699.349</v>
      </c>
      <c r="J368" s="138">
        <v>3683295.853</v>
      </c>
      <c r="K368" s="138">
        <v>310464396.204</v>
      </c>
      <c r="L368" s="138">
        <v>4856191.019</v>
      </c>
      <c r="M368" s="138">
        <v>60650.352</v>
      </c>
      <c r="N368" s="138">
        <v>5131642.912</v>
      </c>
      <c r="O368" s="9" t="s">
        <v>1181</v>
      </c>
    </row>
    <row r="369" spans="1:15" ht="13.5">
      <c r="A369" s="9" t="s">
        <v>515</v>
      </c>
      <c r="B369" s="136" t="s">
        <v>1060</v>
      </c>
      <c r="C369" s="136">
        <v>10461</v>
      </c>
      <c r="D369" s="136" t="s">
        <v>878</v>
      </c>
      <c r="E369" s="137" t="s">
        <v>536</v>
      </c>
      <c r="F369" s="137" t="s">
        <v>807</v>
      </c>
      <c r="G369" s="135" t="s">
        <v>211</v>
      </c>
      <c r="H369" s="187">
        <v>661000000</v>
      </c>
      <c r="I369" s="138">
        <v>342298494.624</v>
      </c>
      <c r="J369" s="138">
        <v>341737482.163</v>
      </c>
      <c r="K369" s="138" t="s">
        <v>97</v>
      </c>
      <c r="L369" s="138">
        <v>5686021.505</v>
      </c>
      <c r="M369" s="138">
        <v>5661185.822</v>
      </c>
      <c r="N369" s="138" t="s">
        <v>97</v>
      </c>
      <c r="O369" s="9" t="s">
        <v>1181</v>
      </c>
    </row>
    <row r="370" spans="1:15" ht="13.5">
      <c r="A370" s="9" t="s">
        <v>515</v>
      </c>
      <c r="B370" s="136" t="s">
        <v>1062</v>
      </c>
      <c r="C370" s="136" t="s">
        <v>534</v>
      </c>
      <c r="D370" s="136" t="s">
        <v>535</v>
      </c>
      <c r="E370" s="137" t="s">
        <v>536</v>
      </c>
      <c r="F370" s="137" t="s">
        <v>116</v>
      </c>
      <c r="G370" s="9" t="s">
        <v>211</v>
      </c>
      <c r="H370" s="188">
        <v>12523000000</v>
      </c>
      <c r="I370" s="138">
        <v>6428837987.028</v>
      </c>
      <c r="J370" s="138" t="s">
        <v>97</v>
      </c>
      <c r="K370" s="138">
        <v>6132240068.419</v>
      </c>
      <c r="L370" s="138">
        <v>106791328.688</v>
      </c>
      <c r="M370" s="138" t="s">
        <v>97</v>
      </c>
      <c r="N370" s="138">
        <v>101359339.974</v>
      </c>
      <c r="O370" s="9" t="s">
        <v>1181</v>
      </c>
    </row>
    <row r="371" spans="1:15" ht="13.5">
      <c r="A371" s="9" t="s">
        <v>763</v>
      </c>
      <c r="B371" s="136" t="s">
        <v>1060</v>
      </c>
      <c r="C371" s="136">
        <v>11007</v>
      </c>
      <c r="D371" s="136" t="s">
        <v>1047</v>
      </c>
      <c r="E371" s="137" t="s">
        <v>1048</v>
      </c>
      <c r="F371" s="137" t="s">
        <v>387</v>
      </c>
      <c r="G371" s="135" t="s">
        <v>98</v>
      </c>
      <c r="H371" s="187">
        <v>8525350</v>
      </c>
      <c r="I371" s="138">
        <v>431094608</v>
      </c>
      <c r="J371" s="138" t="s">
        <v>97</v>
      </c>
      <c r="K371" s="138">
        <v>433242920</v>
      </c>
      <c r="L371" s="138">
        <v>7161040</v>
      </c>
      <c r="M371" s="138" t="s">
        <v>97</v>
      </c>
      <c r="N371" s="138">
        <v>7161040</v>
      </c>
      <c r="O371" s="9" t="s">
        <v>1181</v>
      </c>
    </row>
    <row r="372" spans="1:15" ht="13.5">
      <c r="A372" s="9" t="s">
        <v>137</v>
      </c>
      <c r="B372" s="136" t="s">
        <v>1060</v>
      </c>
      <c r="C372" s="136" t="s">
        <v>662</v>
      </c>
      <c r="D372" s="136" t="s">
        <v>663</v>
      </c>
      <c r="E372" s="137" t="s">
        <v>664</v>
      </c>
      <c r="F372" s="137" t="s">
        <v>665</v>
      </c>
      <c r="G372" s="135" t="s">
        <v>132</v>
      </c>
      <c r="H372" s="187">
        <v>2000000</v>
      </c>
      <c r="I372" s="138">
        <v>151288619.92</v>
      </c>
      <c r="J372" s="138" t="s">
        <v>97</v>
      </c>
      <c r="K372" s="138">
        <v>162642150.062</v>
      </c>
      <c r="L372" s="138">
        <v>2513099.999</v>
      </c>
      <c r="M372" s="138" t="s">
        <v>97</v>
      </c>
      <c r="N372" s="138">
        <v>2688300.001</v>
      </c>
      <c r="O372" s="9" t="s">
        <v>666</v>
      </c>
    </row>
    <row r="373" spans="1:15" ht="13.5">
      <c r="A373" s="9" t="s">
        <v>763</v>
      </c>
      <c r="B373" s="136" t="s">
        <v>1060</v>
      </c>
      <c r="C373" s="136" t="s">
        <v>828</v>
      </c>
      <c r="D373" s="136" t="s">
        <v>829</v>
      </c>
      <c r="E373" s="137" t="s">
        <v>830</v>
      </c>
      <c r="F373" s="137" t="s">
        <v>204</v>
      </c>
      <c r="G373" s="135" t="s">
        <v>98</v>
      </c>
      <c r="H373" s="187">
        <v>16745984</v>
      </c>
      <c r="I373" s="138">
        <v>772360220.8</v>
      </c>
      <c r="J373" s="138">
        <v>13465607.78</v>
      </c>
      <c r="K373" s="138">
        <v>762821026</v>
      </c>
      <c r="L373" s="138">
        <v>12829904</v>
      </c>
      <c r="M373" s="138">
        <v>221292</v>
      </c>
      <c r="N373" s="138">
        <v>12608612</v>
      </c>
      <c r="O373" s="9" t="s">
        <v>666</v>
      </c>
    </row>
    <row r="374" spans="1:15" ht="13.5">
      <c r="A374" s="9" t="s">
        <v>763</v>
      </c>
      <c r="B374" s="136" t="s">
        <v>1060</v>
      </c>
      <c r="C374" s="136" t="s">
        <v>1043</v>
      </c>
      <c r="D374" s="136" t="s">
        <v>1044</v>
      </c>
      <c r="E374" s="137" t="s">
        <v>846</v>
      </c>
      <c r="F374" s="137" t="s">
        <v>146</v>
      </c>
      <c r="G374" s="135" t="s">
        <v>98</v>
      </c>
      <c r="H374" s="187">
        <v>1682292</v>
      </c>
      <c r="I374" s="138">
        <v>44503813.2</v>
      </c>
      <c r="J374" s="138">
        <v>7104462.22</v>
      </c>
      <c r="K374" s="138">
        <v>37658043.5</v>
      </c>
      <c r="L374" s="138">
        <v>739266</v>
      </c>
      <c r="M374" s="138">
        <v>116819</v>
      </c>
      <c r="N374" s="138">
        <v>622447</v>
      </c>
      <c r="O374" s="9" t="s">
        <v>666</v>
      </c>
    </row>
    <row r="375" spans="1:15" ht="13.5">
      <c r="A375" s="9" t="s">
        <v>763</v>
      </c>
      <c r="B375" s="136" t="s">
        <v>1060</v>
      </c>
      <c r="C375" s="136" t="s">
        <v>844</v>
      </c>
      <c r="D375" s="136" t="s">
        <v>845</v>
      </c>
      <c r="E375" s="137" t="s">
        <v>846</v>
      </c>
      <c r="F375" s="137" t="s">
        <v>130</v>
      </c>
      <c r="G375" s="135" t="s">
        <v>98</v>
      </c>
      <c r="H375" s="187">
        <v>1680133</v>
      </c>
      <c r="I375" s="138">
        <v>63500946.6</v>
      </c>
      <c r="J375" s="138">
        <v>28686385</v>
      </c>
      <c r="K375" s="138">
        <v>35352146.5</v>
      </c>
      <c r="L375" s="138">
        <v>1054833</v>
      </c>
      <c r="M375" s="138">
        <v>470500</v>
      </c>
      <c r="N375" s="138">
        <v>584333</v>
      </c>
      <c r="O375" s="9" t="s">
        <v>666</v>
      </c>
    </row>
    <row r="376" spans="1:15" ht="13.5">
      <c r="A376" s="9" t="s">
        <v>851</v>
      </c>
      <c r="B376" s="136" t="s">
        <v>1060</v>
      </c>
      <c r="C376" s="136" t="s">
        <v>862</v>
      </c>
      <c r="D376" s="136" t="s">
        <v>863</v>
      </c>
      <c r="E376" s="137" t="s">
        <v>859</v>
      </c>
      <c r="F376" s="137" t="s">
        <v>251</v>
      </c>
      <c r="G376" s="135" t="s">
        <v>98</v>
      </c>
      <c r="H376" s="187">
        <v>6920000</v>
      </c>
      <c r="I376" s="138">
        <v>314605200</v>
      </c>
      <c r="J376" s="138" t="s">
        <v>97</v>
      </c>
      <c r="K376" s="138">
        <v>316173000</v>
      </c>
      <c r="L376" s="138">
        <v>5226000</v>
      </c>
      <c r="M376" s="138" t="s">
        <v>97</v>
      </c>
      <c r="N376" s="138">
        <v>5226000</v>
      </c>
      <c r="O376" s="9" t="s">
        <v>666</v>
      </c>
    </row>
  </sheetData>
  <sheetProtection/>
  <mergeCells count="1">
    <mergeCell ref="A1:O1"/>
  </mergeCells>
  <conditionalFormatting sqref="I377:I65536 K2:K4 I2:I5 L2:L5 N2:N4">
    <cfRule type="cellIs" priority="1" dxfId="0" operator="lessThan" stopIfTrue="1">
      <formula>0</formula>
    </cfRule>
  </conditionalFormatting>
  <printOptions gridLines="1" horizontalCentered="1"/>
  <pageMargins left="0.75" right="0" top="0.5" bottom="0.5" header="0.25" footer="0.25"/>
  <pageSetup firstPageNumber="38" useFirstPageNumber="1" horizontalDpi="600" verticalDpi="600" orientation="landscape" scale="90" r:id="rId2"/>
  <headerFooter alignWithMargins="0">
    <oddHeader>&amp;R&amp;P</oddHeader>
    <oddFooter>&amp;L&amp;Z&amp;F&amp;R&amp;A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4" width="26.421875" style="104" customWidth="1"/>
    <col min="5" max="16384" width="9.140625" style="104" customWidth="1"/>
  </cols>
  <sheetData>
    <row r="1" spans="1:4" ht="106.5" customHeight="1">
      <c r="A1" s="199" t="s">
        <v>60</v>
      </c>
      <c r="B1" s="199"/>
      <c r="C1" s="199"/>
      <c r="D1" s="199"/>
    </row>
    <row r="2" spans="1:4" ht="31.5" customHeight="1">
      <c r="A2" s="200" t="s">
        <v>1085</v>
      </c>
      <c r="B2" s="200"/>
      <c r="C2" s="200"/>
      <c r="D2" s="200"/>
    </row>
    <row r="3" spans="1:4" s="105" customFormat="1" ht="31.5" customHeight="1">
      <c r="A3" s="106" t="s">
        <v>1089</v>
      </c>
      <c r="B3" s="106" t="s">
        <v>1245</v>
      </c>
      <c r="C3" s="106" t="s">
        <v>1246</v>
      </c>
      <c r="D3" s="106" t="s">
        <v>1086</v>
      </c>
    </row>
    <row r="4" spans="1:4" s="105" customFormat="1" ht="31.5" customHeight="1">
      <c r="A4" s="106" t="s">
        <v>1247</v>
      </c>
      <c r="B4" s="106">
        <f>GETPIVOTDATA("Amount Committed in                      $",2!$A$5,"Type   of    Aid","GRANT")</f>
        <v>622015583.66528</v>
      </c>
      <c r="C4" s="106">
        <f>GETPIVOTDATA("Amount Committed in                      $",2!$A$5,"Type   of    Aid","LOAN")</f>
        <v>3247710289.5210524</v>
      </c>
      <c r="D4" s="106">
        <f>SUM(B4:C4)</f>
        <v>3869725873.186332</v>
      </c>
    </row>
    <row r="5" spans="1:4" s="105" customFormat="1" ht="31.5" customHeight="1">
      <c r="A5" s="106" t="s">
        <v>1248</v>
      </c>
      <c r="B5" s="106">
        <f>GETPIVOTDATA("Disbursement2",9!$A$6,"Type of Aid","Grant")</f>
        <v>627450561.618</v>
      </c>
      <c r="C5" s="106">
        <f>GETPIVOTDATA("Disbursement2",9!$A$6,"Type of Aid","Loan")</f>
        <v>2669131458.7669997</v>
      </c>
      <c r="D5" s="106">
        <f>SUM(B5:C5)</f>
        <v>3296582020.3849998</v>
      </c>
    </row>
  </sheetData>
  <sheetProtection/>
  <mergeCells count="2">
    <mergeCell ref="A1:D1"/>
    <mergeCell ref="A2:D2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C27" sqref="C27"/>
    </sheetView>
  </sheetViews>
  <sheetFormatPr defaultColWidth="18.28125" defaultRowHeight="12.75"/>
  <cols>
    <col min="1" max="1" width="32.140625" style="21" customWidth="1"/>
    <col min="2" max="2" width="17.140625" style="21" customWidth="1"/>
    <col min="3" max="4" width="18.00390625" style="21" customWidth="1"/>
    <col min="5" max="6" width="14.140625" style="21" customWidth="1"/>
    <col min="7" max="16384" width="18.28125" style="21" customWidth="1"/>
  </cols>
  <sheetData>
    <row r="1" spans="1:5" ht="18">
      <c r="A1" s="208" t="s">
        <v>3</v>
      </c>
      <c r="B1" s="209"/>
      <c r="C1" s="209"/>
      <c r="D1" s="209"/>
      <c r="E1" s="210"/>
    </row>
    <row r="2" spans="1:5" ht="18">
      <c r="A2" s="201" t="s">
        <v>4</v>
      </c>
      <c r="B2" s="202"/>
      <c r="C2" s="202"/>
      <c r="D2" s="202"/>
      <c r="E2" s="203"/>
    </row>
    <row r="3" spans="1:5" ht="18">
      <c r="A3" s="204" t="s">
        <v>1345</v>
      </c>
      <c r="B3" s="205"/>
      <c r="C3" s="205"/>
      <c r="D3" s="205"/>
      <c r="E3" s="206"/>
    </row>
    <row r="4" spans="1:5" ht="15.75">
      <c r="A4" s="207" t="s">
        <v>1124</v>
      </c>
      <c r="B4" s="207"/>
      <c r="C4" s="207"/>
      <c r="D4" s="207"/>
      <c r="E4" s="207"/>
    </row>
    <row r="5" spans="1:6" s="20" customFormat="1" ht="30" hidden="1">
      <c r="A5" s="37" t="s">
        <v>1081</v>
      </c>
      <c r="B5" s="111"/>
      <c r="C5" s="37" t="s">
        <v>1077</v>
      </c>
      <c r="D5" s="111"/>
      <c r="E5" s="111"/>
      <c r="F5"/>
    </row>
    <row r="6" spans="1:6" s="24" customFormat="1" ht="15.75">
      <c r="A6" s="38" t="s">
        <v>1080</v>
      </c>
      <c r="B6" s="38" t="s">
        <v>1035</v>
      </c>
      <c r="C6" s="39" t="s">
        <v>1060</v>
      </c>
      <c r="D6" s="39" t="s">
        <v>1062</v>
      </c>
      <c r="E6" s="39" t="s">
        <v>1082</v>
      </c>
      <c r="F6"/>
    </row>
    <row r="7" spans="1:6" ht="15">
      <c r="A7" s="29" t="s">
        <v>1239</v>
      </c>
      <c r="B7" s="29" t="s">
        <v>570</v>
      </c>
      <c r="C7" s="29"/>
      <c r="D7" s="165">
        <v>10360412.862452568</v>
      </c>
      <c r="E7" s="31">
        <v>10360412.862452568</v>
      </c>
      <c r="F7"/>
    </row>
    <row r="8" spans="1:6" ht="15">
      <c r="A8" s="28"/>
      <c r="B8" s="29" t="s">
        <v>1024</v>
      </c>
      <c r="C8" s="29"/>
      <c r="D8" s="30">
        <v>50200000.000251</v>
      </c>
      <c r="E8" s="31">
        <v>50200000.000251</v>
      </c>
      <c r="F8"/>
    </row>
    <row r="9" spans="1:6" ht="15">
      <c r="A9" s="28"/>
      <c r="B9" s="29" t="s">
        <v>137</v>
      </c>
      <c r="C9" s="29">
        <v>37335770.49401352</v>
      </c>
      <c r="D9" s="30">
        <v>5821425.001555194</v>
      </c>
      <c r="E9" s="31">
        <v>43157195.495568715</v>
      </c>
      <c r="F9"/>
    </row>
    <row r="10" spans="1:6" ht="15">
      <c r="A10" s="28"/>
      <c r="B10" s="29" t="s">
        <v>515</v>
      </c>
      <c r="C10" s="29"/>
      <c r="D10" s="30">
        <v>197770945.42659494</v>
      </c>
      <c r="E10" s="31">
        <v>197770945.42659494</v>
      </c>
      <c r="F10"/>
    </row>
    <row r="11" spans="1:6" ht="15">
      <c r="A11" s="28"/>
      <c r="B11" s="29" t="s">
        <v>546</v>
      </c>
      <c r="C11" s="29"/>
      <c r="D11" s="30">
        <v>38051750.380517505</v>
      </c>
      <c r="E11" s="31">
        <v>38051750.380517505</v>
      </c>
      <c r="F11"/>
    </row>
    <row r="12" spans="1:6" ht="15">
      <c r="A12" s="28"/>
      <c r="B12" s="29" t="s">
        <v>560</v>
      </c>
      <c r="C12" s="29">
        <v>133319112.62798634</v>
      </c>
      <c r="D12" s="30">
        <v>133000000</v>
      </c>
      <c r="E12" s="31">
        <v>266319112.62798634</v>
      </c>
      <c r="F12"/>
    </row>
    <row r="13" spans="1:6" ht="15">
      <c r="A13" s="28"/>
      <c r="B13" s="29" t="s">
        <v>935</v>
      </c>
      <c r="C13" s="29">
        <v>67723249.98381415</v>
      </c>
      <c r="D13" s="30"/>
      <c r="E13" s="31">
        <v>67723249.98381415</v>
      </c>
      <c r="F13"/>
    </row>
    <row r="14" spans="1:6" ht="15">
      <c r="A14" s="28"/>
      <c r="B14" s="29" t="s">
        <v>970</v>
      </c>
      <c r="C14" s="29">
        <v>320420000</v>
      </c>
      <c r="D14" s="30"/>
      <c r="E14" s="31">
        <v>320420000</v>
      </c>
      <c r="F14"/>
    </row>
    <row r="15" spans="1:6" ht="15">
      <c r="A15" s="25" t="s">
        <v>1243</v>
      </c>
      <c r="B15" s="32"/>
      <c r="C15" s="25">
        <v>558798133.105814</v>
      </c>
      <c r="D15" s="26">
        <v>435204533.6713712</v>
      </c>
      <c r="E15" s="27">
        <v>994002666.7771852</v>
      </c>
      <c r="F15"/>
    </row>
    <row r="16" spans="1:6" ht="15">
      <c r="A16" s="25" t="s">
        <v>1236</v>
      </c>
      <c r="B16" s="25" t="s">
        <v>158</v>
      </c>
      <c r="C16" s="25"/>
      <c r="D16" s="26">
        <v>1386293627.5784583</v>
      </c>
      <c r="E16" s="27">
        <v>1386293627.5784583</v>
      </c>
      <c r="F16"/>
    </row>
    <row r="17" spans="1:6" ht="15">
      <c r="A17" s="28"/>
      <c r="B17" s="29" t="s">
        <v>689</v>
      </c>
      <c r="C17" s="29">
        <v>58133849.999466024</v>
      </c>
      <c r="D17" s="30"/>
      <c r="E17" s="31">
        <v>58133849.999466024</v>
      </c>
      <c r="F17"/>
    </row>
    <row r="18" spans="1:6" ht="15">
      <c r="A18" s="28"/>
      <c r="B18" s="29" t="s">
        <v>355</v>
      </c>
      <c r="C18" s="29"/>
      <c r="D18" s="30">
        <v>100000000</v>
      </c>
      <c r="E18" s="31">
        <v>100000000</v>
      </c>
      <c r="F18"/>
    </row>
    <row r="19" spans="1:6" ht="15">
      <c r="A19" s="28"/>
      <c r="B19" s="29" t="s">
        <v>370</v>
      </c>
      <c r="C19" s="29">
        <v>1684040</v>
      </c>
      <c r="D19" s="30">
        <v>891212128.2712228</v>
      </c>
      <c r="E19" s="31">
        <v>892896168.2712228</v>
      </c>
      <c r="F19"/>
    </row>
    <row r="20" spans="1:6" ht="15">
      <c r="A20" s="28"/>
      <c r="B20" s="29" t="s">
        <v>445</v>
      </c>
      <c r="C20" s="29"/>
      <c r="D20" s="30">
        <v>200000000</v>
      </c>
      <c r="E20" s="31">
        <v>200000000</v>
      </c>
      <c r="F20"/>
    </row>
    <row r="21" spans="1:6" ht="15">
      <c r="A21" s="28"/>
      <c r="B21" s="29" t="s">
        <v>1324</v>
      </c>
      <c r="C21" s="29"/>
      <c r="D21" s="30">
        <v>225000000</v>
      </c>
      <c r="E21" s="31">
        <v>225000000</v>
      </c>
      <c r="F21"/>
    </row>
    <row r="22" spans="1:6" s="22" customFormat="1" ht="15.75">
      <c r="A22" s="28"/>
      <c r="B22" s="29" t="s">
        <v>500</v>
      </c>
      <c r="C22" s="29"/>
      <c r="D22" s="30">
        <v>10000000</v>
      </c>
      <c r="E22" s="31">
        <v>10000000</v>
      </c>
      <c r="F22"/>
    </row>
    <row r="23" spans="1:6" ht="15">
      <c r="A23" s="28"/>
      <c r="B23" s="29" t="s">
        <v>849</v>
      </c>
      <c r="C23" s="29">
        <v>3399560.56</v>
      </c>
      <c r="D23" s="30"/>
      <c r="E23" s="31">
        <v>3399560.56</v>
      </c>
      <c r="F23"/>
    </row>
    <row r="24" spans="1:6" ht="15">
      <c r="A24" s="25" t="s">
        <v>1244</v>
      </c>
      <c r="B24" s="32"/>
      <c r="C24" s="25">
        <v>63217450.55946603</v>
      </c>
      <c r="D24" s="26">
        <v>2812505755.849681</v>
      </c>
      <c r="E24" s="27">
        <v>2875723206.409147</v>
      </c>
      <c r="F24"/>
    </row>
    <row r="25" spans="1:5" ht="15.75">
      <c r="A25" s="33" t="s">
        <v>1082</v>
      </c>
      <c r="B25" s="34"/>
      <c r="C25" s="33">
        <v>622015583.66528</v>
      </c>
      <c r="D25" s="35">
        <v>3247710289.5210524</v>
      </c>
      <c r="E25" s="36">
        <v>3869725873.186332</v>
      </c>
    </row>
    <row r="26" spans="1:5" ht="15">
      <c r="A26"/>
      <c r="B26"/>
      <c r="C26"/>
      <c r="D26"/>
      <c r="E26"/>
    </row>
  </sheetData>
  <sheetProtection/>
  <mergeCells count="4">
    <mergeCell ref="A2:E2"/>
    <mergeCell ref="A3:E3"/>
    <mergeCell ref="A4:E4"/>
    <mergeCell ref="A1:E1"/>
  </mergeCells>
  <printOptions gridLines="1" horizontalCentered="1"/>
  <pageMargins left="0.75" right="0" top="0.5" bottom="0.5" header="0.25" footer="0.25"/>
  <pageSetup firstPageNumber="2" useFirstPageNumber="1" fitToHeight="1" fitToWidth="1" horizontalDpi="600" verticalDpi="600" orientation="landscape" r:id="rId1"/>
  <headerFooter alignWithMargins="0">
    <oddHeader>&amp;R&amp;P</oddHeader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C8" sqref="C8"/>
    </sheetView>
  </sheetViews>
  <sheetFormatPr defaultColWidth="18.28125" defaultRowHeight="12.75"/>
  <cols>
    <col min="1" max="1" width="18.00390625" style="21" customWidth="1"/>
    <col min="2" max="2" width="17.140625" style="21" bestFit="1" customWidth="1"/>
    <col min="3" max="8" width="14.8515625" style="21" customWidth="1"/>
    <col min="9" max="9" width="14.140625" style="21" customWidth="1"/>
    <col min="10" max="10" width="14.8515625" style="21" customWidth="1"/>
    <col min="11" max="11" width="14.140625" style="21" customWidth="1"/>
    <col min="12" max="12" width="15.57421875" style="21" customWidth="1"/>
    <col min="13" max="13" width="14.140625" style="21" customWidth="1"/>
    <col min="14" max="16384" width="18.28125" style="21" customWidth="1"/>
  </cols>
  <sheetData>
    <row r="1" spans="1:9" ht="18">
      <c r="A1" s="211" t="s">
        <v>5</v>
      </c>
      <c r="B1" s="212"/>
      <c r="C1" s="212"/>
      <c r="D1" s="212"/>
      <c r="E1" s="212"/>
      <c r="F1" s="212"/>
      <c r="G1" s="212"/>
      <c r="H1" s="212"/>
      <c r="I1" s="213"/>
    </row>
    <row r="2" spans="1:9" ht="18">
      <c r="A2" s="214" t="s">
        <v>4</v>
      </c>
      <c r="B2" s="215"/>
      <c r="C2" s="215"/>
      <c r="D2" s="215"/>
      <c r="E2" s="215"/>
      <c r="F2" s="215"/>
      <c r="G2" s="215"/>
      <c r="H2" s="215"/>
      <c r="I2" s="216"/>
    </row>
    <row r="3" spans="1:9" ht="18">
      <c r="A3" s="204" t="str">
        <f>2!A3:E3</f>
        <v>JULY - JUNE  2006 - 07</v>
      </c>
      <c r="B3" s="205"/>
      <c r="C3" s="205"/>
      <c r="D3" s="205"/>
      <c r="E3" s="205"/>
      <c r="F3" s="205"/>
      <c r="G3" s="205"/>
      <c r="H3" s="205"/>
      <c r="I3" s="206"/>
    </row>
    <row r="4" spans="1:9" ht="15.75">
      <c r="A4" s="207" t="s">
        <v>1124</v>
      </c>
      <c r="B4" s="207"/>
      <c r="C4" s="207"/>
      <c r="D4" s="207"/>
      <c r="E4" s="207"/>
      <c r="F4" s="207"/>
      <c r="G4" s="207"/>
      <c r="H4" s="207"/>
      <c r="I4" s="207"/>
    </row>
    <row r="5" spans="1:13" s="20" customFormat="1" ht="45" hidden="1">
      <c r="A5" s="37" t="s">
        <v>1081</v>
      </c>
      <c r="B5" s="111"/>
      <c r="C5" s="37" t="s">
        <v>1010</v>
      </c>
      <c r="D5" s="111"/>
      <c r="E5" s="111"/>
      <c r="F5" s="111"/>
      <c r="G5" s="111"/>
      <c r="H5" s="111"/>
      <c r="I5" s="111"/>
      <c r="J5"/>
      <c r="K5"/>
      <c r="L5"/>
      <c r="M5"/>
    </row>
    <row r="6" spans="1:13" s="24" customFormat="1" ht="31.5">
      <c r="A6" s="38" t="s">
        <v>1080</v>
      </c>
      <c r="B6" s="38" t="s">
        <v>1035</v>
      </c>
      <c r="C6" s="39" t="s">
        <v>1070</v>
      </c>
      <c r="D6" s="39" t="s">
        <v>1071</v>
      </c>
      <c r="E6" s="39" t="s">
        <v>1249</v>
      </c>
      <c r="F6" s="39" t="s">
        <v>1344</v>
      </c>
      <c r="G6" s="39" t="s">
        <v>1341</v>
      </c>
      <c r="H6" s="39" t="s">
        <v>1346</v>
      </c>
      <c r="I6" s="39" t="s">
        <v>1082</v>
      </c>
      <c r="J6"/>
      <c r="K6"/>
      <c r="L6"/>
      <c r="M6"/>
    </row>
    <row r="7" spans="1:13" ht="15">
      <c r="A7" s="29" t="s">
        <v>1239</v>
      </c>
      <c r="B7" s="29" t="s">
        <v>570</v>
      </c>
      <c r="C7" s="29"/>
      <c r="D7" s="165"/>
      <c r="E7" s="165"/>
      <c r="F7" s="165">
        <v>10360412.862452568</v>
      </c>
      <c r="G7" s="165"/>
      <c r="H7" s="165"/>
      <c r="I7" s="31">
        <v>10360412.862452568</v>
      </c>
      <c r="J7"/>
      <c r="K7"/>
      <c r="L7"/>
      <c r="M7"/>
    </row>
    <row r="8" spans="1:13" ht="15">
      <c r="A8" s="28"/>
      <c r="B8" s="29" t="s">
        <v>1024</v>
      </c>
      <c r="C8" s="29"/>
      <c r="D8" s="30">
        <v>50200000.000251</v>
      </c>
      <c r="E8" s="30"/>
      <c r="F8" s="30"/>
      <c r="G8" s="30"/>
      <c r="H8" s="30"/>
      <c r="I8" s="31">
        <v>50200000.000251</v>
      </c>
      <c r="J8"/>
      <c r="K8"/>
      <c r="L8"/>
      <c r="M8"/>
    </row>
    <row r="9" spans="1:13" ht="15">
      <c r="A9" s="28"/>
      <c r="B9" s="29" t="s">
        <v>137</v>
      </c>
      <c r="C9" s="29"/>
      <c r="D9" s="30"/>
      <c r="E9" s="30"/>
      <c r="F9" s="30">
        <v>43157195.495568715</v>
      </c>
      <c r="G9" s="30"/>
      <c r="H9" s="30"/>
      <c r="I9" s="31">
        <v>43157195.495568715</v>
      </c>
      <c r="J9"/>
      <c r="K9"/>
      <c r="L9"/>
      <c r="M9"/>
    </row>
    <row r="10" spans="1:13" ht="15">
      <c r="A10" s="28"/>
      <c r="B10" s="29" t="s">
        <v>515</v>
      </c>
      <c r="C10" s="29"/>
      <c r="D10" s="30"/>
      <c r="E10" s="30"/>
      <c r="F10" s="30">
        <v>197770945.42659494</v>
      </c>
      <c r="G10" s="30"/>
      <c r="H10" s="30"/>
      <c r="I10" s="31">
        <v>197770945.42659494</v>
      </c>
      <c r="J10"/>
      <c r="K10"/>
      <c r="L10"/>
      <c r="M10"/>
    </row>
    <row r="11" spans="1:13" ht="15">
      <c r="A11" s="28"/>
      <c r="B11" s="29" t="s">
        <v>546</v>
      </c>
      <c r="C11" s="29"/>
      <c r="D11" s="30"/>
      <c r="E11" s="30"/>
      <c r="F11" s="30">
        <v>38051750.380517505</v>
      </c>
      <c r="G11" s="30"/>
      <c r="H11" s="30"/>
      <c r="I11" s="31">
        <v>38051750.380517505</v>
      </c>
      <c r="J11"/>
      <c r="K11"/>
      <c r="L11"/>
      <c r="M11"/>
    </row>
    <row r="12" spans="1:13" ht="15">
      <c r="A12" s="28"/>
      <c r="B12" s="29" t="s">
        <v>560</v>
      </c>
      <c r="C12" s="29"/>
      <c r="D12" s="30">
        <v>133319112.62798634</v>
      </c>
      <c r="E12" s="30"/>
      <c r="F12" s="30"/>
      <c r="G12" s="30"/>
      <c r="H12" s="30">
        <v>133000000</v>
      </c>
      <c r="I12" s="31">
        <v>266319112.62798634</v>
      </c>
      <c r="J12"/>
      <c r="K12"/>
      <c r="L12"/>
      <c r="M12"/>
    </row>
    <row r="13" spans="1:13" ht="15">
      <c r="A13" s="28"/>
      <c r="B13" s="29" t="s">
        <v>935</v>
      </c>
      <c r="C13" s="29"/>
      <c r="D13" s="30">
        <v>67723249.98381415</v>
      </c>
      <c r="E13" s="30"/>
      <c r="F13" s="30"/>
      <c r="G13" s="30"/>
      <c r="H13" s="30"/>
      <c r="I13" s="31">
        <v>67723249.98381415</v>
      </c>
      <c r="J13"/>
      <c r="K13"/>
      <c r="L13"/>
      <c r="M13"/>
    </row>
    <row r="14" spans="1:13" ht="15">
      <c r="A14" s="28"/>
      <c r="B14" s="29" t="s">
        <v>970</v>
      </c>
      <c r="C14" s="29"/>
      <c r="D14" s="30"/>
      <c r="E14" s="30"/>
      <c r="F14" s="30">
        <v>120420000</v>
      </c>
      <c r="G14" s="30">
        <v>200000000</v>
      </c>
      <c r="H14" s="30"/>
      <c r="I14" s="31">
        <v>320420000</v>
      </c>
      <c r="J14"/>
      <c r="K14"/>
      <c r="L14"/>
      <c r="M14"/>
    </row>
    <row r="15" spans="1:13" ht="15">
      <c r="A15" s="25" t="s">
        <v>1243</v>
      </c>
      <c r="B15" s="32"/>
      <c r="C15" s="25"/>
      <c r="D15" s="26">
        <v>251242362.6120515</v>
      </c>
      <c r="E15" s="26"/>
      <c r="F15" s="26">
        <v>409760304.1651337</v>
      </c>
      <c r="G15" s="26">
        <v>200000000</v>
      </c>
      <c r="H15" s="26">
        <v>133000000</v>
      </c>
      <c r="I15" s="27">
        <v>994002666.7771852</v>
      </c>
      <c r="J15"/>
      <c r="K15"/>
      <c r="L15"/>
      <c r="M15"/>
    </row>
    <row r="16" spans="1:13" ht="15">
      <c r="A16" s="25" t="s">
        <v>1236</v>
      </c>
      <c r="B16" s="25" t="s">
        <v>158</v>
      </c>
      <c r="C16" s="25"/>
      <c r="D16" s="26"/>
      <c r="E16" s="26"/>
      <c r="F16" s="26">
        <v>469116764.29585767</v>
      </c>
      <c r="G16" s="26">
        <v>917176863.2826009</v>
      </c>
      <c r="H16" s="26"/>
      <c r="I16" s="27">
        <v>1386293627.5784585</v>
      </c>
      <c r="J16"/>
      <c r="K16"/>
      <c r="L16"/>
      <c r="M16"/>
    </row>
    <row r="17" spans="1:13" ht="15">
      <c r="A17" s="28"/>
      <c r="B17" s="29" t="s">
        <v>689</v>
      </c>
      <c r="C17" s="29"/>
      <c r="D17" s="30"/>
      <c r="E17" s="30"/>
      <c r="F17" s="30">
        <v>6579750.002688156</v>
      </c>
      <c r="G17" s="30">
        <v>51554099.99677787</v>
      </c>
      <c r="H17" s="30"/>
      <c r="I17" s="31">
        <v>58133849.999466024</v>
      </c>
      <c r="J17"/>
      <c r="K17"/>
      <c r="L17"/>
      <c r="M17"/>
    </row>
    <row r="18" spans="1:13" ht="15">
      <c r="A18" s="28"/>
      <c r="B18" s="29" t="s">
        <v>355</v>
      </c>
      <c r="C18" s="29"/>
      <c r="D18" s="30"/>
      <c r="E18" s="30"/>
      <c r="F18" s="30"/>
      <c r="G18" s="30">
        <v>100000000</v>
      </c>
      <c r="H18" s="30"/>
      <c r="I18" s="31">
        <v>100000000</v>
      </c>
      <c r="J18"/>
      <c r="K18"/>
      <c r="L18"/>
      <c r="M18"/>
    </row>
    <row r="19" spans="1:13" ht="15">
      <c r="A19" s="28"/>
      <c r="B19" s="29" t="s">
        <v>370</v>
      </c>
      <c r="C19" s="29"/>
      <c r="D19" s="30">
        <v>141603764.00002238</v>
      </c>
      <c r="E19" s="30"/>
      <c r="F19" s="30">
        <v>67758574.01393385</v>
      </c>
      <c r="G19" s="30">
        <v>683533830.2572665</v>
      </c>
      <c r="H19" s="30"/>
      <c r="I19" s="31">
        <v>892896168.2712228</v>
      </c>
      <c r="J19"/>
      <c r="K19"/>
      <c r="L19"/>
      <c r="M19"/>
    </row>
    <row r="20" spans="1:13" ht="15">
      <c r="A20" s="28"/>
      <c r="B20" s="29" t="s">
        <v>445</v>
      </c>
      <c r="C20" s="29"/>
      <c r="D20" s="30"/>
      <c r="E20" s="30"/>
      <c r="F20" s="30"/>
      <c r="G20" s="30">
        <v>200000000</v>
      </c>
      <c r="H20" s="30"/>
      <c r="I20" s="31">
        <v>200000000</v>
      </c>
      <c r="J20"/>
      <c r="K20"/>
      <c r="L20"/>
      <c r="M20"/>
    </row>
    <row r="21" spans="1:13" ht="15">
      <c r="A21" s="28"/>
      <c r="B21" s="29" t="s">
        <v>1324</v>
      </c>
      <c r="C21" s="29"/>
      <c r="D21" s="30"/>
      <c r="E21" s="30">
        <v>225000000</v>
      </c>
      <c r="F21" s="30"/>
      <c r="G21" s="30"/>
      <c r="H21" s="30"/>
      <c r="I21" s="31">
        <v>225000000</v>
      </c>
      <c r="J21"/>
      <c r="K21"/>
      <c r="L21"/>
      <c r="M21"/>
    </row>
    <row r="22" spans="1:13" s="22" customFormat="1" ht="15.75">
      <c r="A22" s="28"/>
      <c r="B22" s="29" t="s">
        <v>500</v>
      </c>
      <c r="C22" s="29"/>
      <c r="D22" s="30"/>
      <c r="E22" s="30"/>
      <c r="F22" s="30">
        <v>10000000</v>
      </c>
      <c r="G22" s="30"/>
      <c r="H22" s="30"/>
      <c r="I22" s="31">
        <v>10000000</v>
      </c>
      <c r="J22"/>
      <c r="K22"/>
      <c r="L22"/>
      <c r="M22"/>
    </row>
    <row r="23" spans="1:13" ht="15">
      <c r="A23" s="28"/>
      <c r="B23" s="29" t="s">
        <v>849</v>
      </c>
      <c r="C23" s="29">
        <v>3399560.56</v>
      </c>
      <c r="D23" s="30"/>
      <c r="E23" s="30"/>
      <c r="F23" s="30"/>
      <c r="G23" s="30"/>
      <c r="H23" s="30"/>
      <c r="I23" s="31">
        <v>3399560.56</v>
      </c>
      <c r="J23"/>
      <c r="K23"/>
      <c r="L23"/>
      <c r="M23"/>
    </row>
    <row r="24" spans="1:13" ht="15">
      <c r="A24" s="25" t="s">
        <v>1244</v>
      </c>
      <c r="B24" s="32"/>
      <c r="C24" s="25">
        <v>3399560.56</v>
      </c>
      <c r="D24" s="26">
        <v>141603764.00002238</v>
      </c>
      <c r="E24" s="26">
        <v>225000000</v>
      </c>
      <c r="F24" s="26">
        <v>553455088.3124797</v>
      </c>
      <c r="G24" s="26">
        <v>1952264793.5366454</v>
      </c>
      <c r="H24" s="26"/>
      <c r="I24" s="27">
        <v>2875723206.4091473</v>
      </c>
      <c r="J24"/>
      <c r="K24"/>
      <c r="L24"/>
      <c r="M24"/>
    </row>
    <row r="25" spans="1:13" ht="15.75">
      <c r="A25" s="33" t="s">
        <v>1082</v>
      </c>
      <c r="B25" s="34"/>
      <c r="C25" s="33">
        <v>3399560.56</v>
      </c>
      <c r="D25" s="35">
        <v>392846126.6120739</v>
      </c>
      <c r="E25" s="35">
        <v>225000000</v>
      </c>
      <c r="F25" s="35">
        <v>963215392.4776134</v>
      </c>
      <c r="G25" s="35">
        <v>2152264793.536645</v>
      </c>
      <c r="H25" s="35">
        <v>133000000</v>
      </c>
      <c r="I25" s="36">
        <v>3869725873.186332</v>
      </c>
      <c r="J25"/>
      <c r="K25"/>
      <c r="L25"/>
      <c r="M25"/>
    </row>
    <row r="26" spans="1:13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sheetProtection/>
  <mergeCells count="4">
    <mergeCell ref="A1:I1"/>
    <mergeCell ref="A3:I3"/>
    <mergeCell ref="A4:I4"/>
    <mergeCell ref="A2:I2"/>
  </mergeCells>
  <printOptions gridLines="1" horizontalCentered="1"/>
  <pageMargins left="0.75" right="0" top="0.5" bottom="0.5" header="0.25" footer="0.25"/>
  <pageSetup firstPageNumber="3" useFirstPageNumber="1" fitToHeight="1" fitToWidth="1" horizontalDpi="600" verticalDpi="600" orientation="landscape" scale="94" r:id="rId1"/>
  <headerFooter alignWithMargins="0">
    <oddHeader>&amp;R&amp;P</oddHeader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8" sqref="A28"/>
    </sheetView>
  </sheetViews>
  <sheetFormatPr defaultColWidth="16.57421875" defaultRowHeight="12.75"/>
  <cols>
    <col min="1" max="1" width="16.57421875" style="21" customWidth="1"/>
    <col min="2" max="2" width="17.140625" style="21" customWidth="1"/>
    <col min="3" max="3" width="10.7109375" style="21" customWidth="1"/>
    <col min="4" max="4" width="14.140625" style="21" customWidth="1"/>
    <col min="5" max="5" width="10.140625" style="21" bestFit="1" customWidth="1"/>
    <col min="6" max="6" width="12.57421875" style="21" bestFit="1" customWidth="1"/>
    <col min="7" max="7" width="12.140625" style="21" bestFit="1" customWidth="1"/>
    <col min="8" max="8" width="13.57421875" style="21" customWidth="1"/>
    <col min="9" max="9" width="10.140625" style="21" customWidth="1"/>
    <col min="10" max="10" width="10.140625" style="21" bestFit="1" customWidth="1"/>
    <col min="11" max="11" width="11.8515625" style="21" customWidth="1"/>
    <col min="12" max="12" width="13.57421875" style="21" customWidth="1"/>
    <col min="13" max="13" width="12.00390625" style="21" customWidth="1"/>
    <col min="14" max="14" width="11.7109375" style="21" customWidth="1"/>
    <col min="15" max="15" width="14.140625" style="21" customWidth="1"/>
    <col min="16" max="16" width="16.140625" style="21" customWidth="1"/>
    <col min="17" max="17" width="12.00390625" style="21" customWidth="1"/>
    <col min="18" max="18" width="14.140625" style="21" customWidth="1"/>
    <col min="19" max="16384" width="16.57421875" style="21" customWidth="1"/>
  </cols>
  <sheetData>
    <row r="1" spans="1:14" s="20" customFormat="1" ht="18">
      <c r="A1" s="208" t="s">
        <v>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4" s="20" customFormat="1" ht="18">
      <c r="A2" s="201" t="s">
        <v>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1:14" s="20" customFormat="1" ht="18">
      <c r="A3" s="218" t="str">
        <f>2!A3:E3</f>
        <v>JULY - JUNE  2006 - 07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0"/>
    </row>
    <row r="4" spans="1:14" s="20" customFormat="1" ht="15.75">
      <c r="A4" s="221" t="s">
        <v>1124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s="44" customFormat="1" ht="20.25" customHeight="1">
      <c r="A5" s="223" t="s">
        <v>1080</v>
      </c>
      <c r="B5" s="223" t="s">
        <v>1035</v>
      </c>
      <c r="C5" s="222" t="s">
        <v>1060</v>
      </c>
      <c r="D5" s="222"/>
      <c r="E5" s="222"/>
      <c r="F5" s="222"/>
      <c r="G5" s="222"/>
      <c r="H5" s="222" t="s">
        <v>1062</v>
      </c>
      <c r="I5" s="222"/>
      <c r="J5" s="222"/>
      <c r="K5" s="222"/>
      <c r="L5" s="222"/>
      <c r="M5" s="222"/>
      <c r="N5" s="217" t="s">
        <v>1082</v>
      </c>
    </row>
    <row r="6" spans="1:14" s="42" customFormat="1" ht="54" customHeight="1">
      <c r="A6" s="223"/>
      <c r="B6" s="223"/>
      <c r="C6" s="23" t="s">
        <v>1070</v>
      </c>
      <c r="D6" s="23" t="s">
        <v>1071</v>
      </c>
      <c r="E6" s="23" t="s">
        <v>1344</v>
      </c>
      <c r="F6" s="23" t="s">
        <v>1341</v>
      </c>
      <c r="G6" s="23" t="s">
        <v>1086</v>
      </c>
      <c r="H6" s="23" t="s">
        <v>1071</v>
      </c>
      <c r="I6" s="23" t="s">
        <v>1249</v>
      </c>
      <c r="J6" s="23" t="s">
        <v>1072</v>
      </c>
      <c r="K6" s="23" t="s">
        <v>1341</v>
      </c>
      <c r="L6" s="23" t="s">
        <v>1346</v>
      </c>
      <c r="M6" s="23" t="s">
        <v>1086</v>
      </c>
      <c r="N6" s="217"/>
    </row>
    <row r="7" spans="1:20" s="42" customFormat="1" ht="11.25" customHeight="1" hidden="1">
      <c r="A7" s="96" t="s">
        <v>1081</v>
      </c>
      <c r="B7" s="97"/>
      <c r="C7" s="43" t="s">
        <v>1077</v>
      </c>
      <c r="D7" s="100" t="s">
        <v>1010</v>
      </c>
      <c r="E7" s="101"/>
      <c r="F7" s="102"/>
      <c r="G7" s="102"/>
      <c r="H7" s="102"/>
      <c r="I7" s="102"/>
      <c r="J7" s="102"/>
      <c r="K7" s="102"/>
      <c r="L7" s="102"/>
      <c r="M7" s="102"/>
      <c r="N7" s="103"/>
      <c r="O7"/>
      <c r="P7"/>
      <c r="Q7"/>
      <c r="R7"/>
      <c r="S7"/>
      <c r="T7"/>
    </row>
    <row r="8" spans="1:20" s="24" customFormat="1" ht="17.25" customHeight="1" hidden="1">
      <c r="A8" s="98"/>
      <c r="B8" s="99"/>
      <c r="C8" s="93" t="s">
        <v>1060</v>
      </c>
      <c r="D8" s="87"/>
      <c r="E8" s="87"/>
      <c r="F8" s="86"/>
      <c r="G8" s="94" t="s">
        <v>1087</v>
      </c>
      <c r="H8" s="93" t="s">
        <v>1062</v>
      </c>
      <c r="I8" s="87"/>
      <c r="J8" s="87"/>
      <c r="K8" s="87"/>
      <c r="L8" s="86"/>
      <c r="M8" s="94" t="s">
        <v>1088</v>
      </c>
      <c r="N8" s="91" t="s">
        <v>1082</v>
      </c>
      <c r="O8"/>
      <c r="P8"/>
      <c r="Q8"/>
      <c r="R8"/>
      <c r="S8"/>
      <c r="T8"/>
    </row>
    <row r="9" spans="1:20" s="20" customFormat="1" ht="47.25" hidden="1">
      <c r="A9" s="38" t="s">
        <v>1080</v>
      </c>
      <c r="B9" s="38" t="s">
        <v>1035</v>
      </c>
      <c r="C9" s="90" t="s">
        <v>1070</v>
      </c>
      <c r="D9" s="88" t="s">
        <v>1071</v>
      </c>
      <c r="E9" s="89" t="s">
        <v>1344</v>
      </c>
      <c r="F9" s="89" t="s">
        <v>1341</v>
      </c>
      <c r="G9" s="95"/>
      <c r="H9" s="112" t="s">
        <v>1071</v>
      </c>
      <c r="I9" s="89" t="s">
        <v>1249</v>
      </c>
      <c r="J9" s="89" t="s">
        <v>1344</v>
      </c>
      <c r="K9" s="89" t="s">
        <v>1341</v>
      </c>
      <c r="L9" s="89" t="s">
        <v>1346</v>
      </c>
      <c r="M9" s="95"/>
      <c r="N9" s="92"/>
      <c r="O9"/>
      <c r="P9"/>
      <c r="Q9"/>
      <c r="R9"/>
      <c r="S9"/>
      <c r="T9"/>
    </row>
    <row r="10" spans="1:20" ht="15">
      <c r="A10" s="25" t="s">
        <v>1239</v>
      </c>
      <c r="B10" s="25" t="s">
        <v>570</v>
      </c>
      <c r="C10" s="25"/>
      <c r="D10" s="26"/>
      <c r="E10" s="26"/>
      <c r="F10" s="26"/>
      <c r="G10" s="25"/>
      <c r="H10" s="25"/>
      <c r="I10" s="26"/>
      <c r="J10" s="26">
        <v>10360412.862452568</v>
      </c>
      <c r="K10" s="26"/>
      <c r="L10" s="26"/>
      <c r="M10" s="25">
        <v>10360412.862452568</v>
      </c>
      <c r="N10" s="27">
        <v>10360412.862452568</v>
      </c>
      <c r="O10"/>
      <c r="P10"/>
      <c r="Q10"/>
      <c r="R10"/>
      <c r="S10"/>
      <c r="T10"/>
    </row>
    <row r="11" spans="1:20" ht="15">
      <c r="A11" s="28"/>
      <c r="B11" s="29" t="s">
        <v>1024</v>
      </c>
      <c r="C11" s="29"/>
      <c r="D11" s="30"/>
      <c r="E11" s="30"/>
      <c r="F11" s="30"/>
      <c r="G11" s="29"/>
      <c r="H11" s="29">
        <v>50200000.000251</v>
      </c>
      <c r="I11" s="30"/>
      <c r="J11" s="30"/>
      <c r="K11" s="30"/>
      <c r="L11" s="30"/>
      <c r="M11" s="29">
        <v>50200000.000251</v>
      </c>
      <c r="N11" s="31">
        <v>50200000.000251</v>
      </c>
      <c r="O11"/>
      <c r="P11"/>
      <c r="Q11"/>
      <c r="R11"/>
      <c r="S11"/>
      <c r="T11"/>
    </row>
    <row r="12" spans="1:20" ht="15">
      <c r="A12" s="28"/>
      <c r="B12" s="29" t="s">
        <v>137</v>
      </c>
      <c r="C12" s="29"/>
      <c r="D12" s="30"/>
      <c r="E12" s="30">
        <v>37335770.49401352</v>
      </c>
      <c r="F12" s="30"/>
      <c r="G12" s="29">
        <v>37335770.49401352</v>
      </c>
      <c r="H12" s="29"/>
      <c r="I12" s="30"/>
      <c r="J12" s="30">
        <v>5821425.001555194</v>
      </c>
      <c r="K12" s="30"/>
      <c r="L12" s="30"/>
      <c r="M12" s="29">
        <v>5821425.001555194</v>
      </c>
      <c r="N12" s="31">
        <v>43157195.495568715</v>
      </c>
      <c r="O12"/>
      <c r="P12"/>
      <c r="Q12"/>
      <c r="R12"/>
      <c r="S12"/>
      <c r="T12"/>
    </row>
    <row r="13" spans="1:20" ht="15">
      <c r="A13" s="28"/>
      <c r="B13" s="29" t="s">
        <v>515</v>
      </c>
      <c r="C13" s="29"/>
      <c r="D13" s="30"/>
      <c r="E13" s="30"/>
      <c r="F13" s="30"/>
      <c r="G13" s="29"/>
      <c r="H13" s="29"/>
      <c r="I13" s="30"/>
      <c r="J13" s="30">
        <v>197770945.42659494</v>
      </c>
      <c r="K13" s="30"/>
      <c r="L13" s="30"/>
      <c r="M13" s="29">
        <v>197770945.42659494</v>
      </c>
      <c r="N13" s="31">
        <v>197770945.42659494</v>
      </c>
      <c r="O13"/>
      <c r="P13"/>
      <c r="Q13"/>
      <c r="R13"/>
      <c r="S13"/>
      <c r="T13"/>
    </row>
    <row r="14" spans="1:20" ht="15">
      <c r="A14" s="28"/>
      <c r="B14" s="29" t="s">
        <v>546</v>
      </c>
      <c r="C14" s="29"/>
      <c r="D14" s="30"/>
      <c r="E14" s="30"/>
      <c r="F14" s="30"/>
      <c r="G14" s="29"/>
      <c r="H14" s="29"/>
      <c r="I14" s="30"/>
      <c r="J14" s="30">
        <v>38051750.380517505</v>
      </c>
      <c r="K14" s="30"/>
      <c r="L14" s="30"/>
      <c r="M14" s="29">
        <v>38051750.380517505</v>
      </c>
      <c r="N14" s="31">
        <v>38051750.380517505</v>
      </c>
      <c r="O14"/>
      <c r="P14"/>
      <c r="Q14"/>
      <c r="R14"/>
      <c r="S14"/>
      <c r="T14"/>
    </row>
    <row r="15" spans="1:20" ht="15">
      <c r="A15" s="28"/>
      <c r="B15" s="29" t="s">
        <v>560</v>
      </c>
      <c r="C15" s="29"/>
      <c r="D15" s="30">
        <v>133319112.62798634</v>
      </c>
      <c r="E15" s="30"/>
      <c r="F15" s="30"/>
      <c r="G15" s="29">
        <v>133319112.62798634</v>
      </c>
      <c r="H15" s="29"/>
      <c r="I15" s="30"/>
      <c r="J15" s="30"/>
      <c r="K15" s="30"/>
      <c r="L15" s="30">
        <v>133000000</v>
      </c>
      <c r="M15" s="29">
        <v>133000000</v>
      </c>
      <c r="N15" s="31">
        <v>266319112.62798634</v>
      </c>
      <c r="O15"/>
      <c r="P15"/>
      <c r="Q15"/>
      <c r="R15"/>
      <c r="S15"/>
      <c r="T15"/>
    </row>
    <row r="16" spans="1:20" ht="15">
      <c r="A16" s="28"/>
      <c r="B16" s="29" t="s">
        <v>935</v>
      </c>
      <c r="C16" s="29"/>
      <c r="D16" s="30">
        <v>67723249.98381415</v>
      </c>
      <c r="E16" s="30"/>
      <c r="F16" s="30"/>
      <c r="G16" s="29">
        <v>67723249.98381415</v>
      </c>
      <c r="H16" s="29"/>
      <c r="I16" s="30"/>
      <c r="J16" s="30"/>
      <c r="K16" s="30"/>
      <c r="L16" s="30"/>
      <c r="M16" s="29"/>
      <c r="N16" s="31">
        <v>67723249.98381415</v>
      </c>
      <c r="O16"/>
      <c r="P16"/>
      <c r="Q16"/>
      <c r="R16"/>
      <c r="S16"/>
      <c r="T16"/>
    </row>
    <row r="17" spans="1:20" ht="15">
      <c r="A17" s="28"/>
      <c r="B17" s="29" t="s">
        <v>970</v>
      </c>
      <c r="C17" s="29"/>
      <c r="D17" s="30"/>
      <c r="E17" s="30">
        <v>120420000</v>
      </c>
      <c r="F17" s="30">
        <v>200000000</v>
      </c>
      <c r="G17" s="29">
        <v>320420000</v>
      </c>
      <c r="H17" s="29"/>
      <c r="I17" s="30"/>
      <c r="J17" s="30"/>
      <c r="K17" s="30"/>
      <c r="L17" s="30"/>
      <c r="M17" s="29"/>
      <c r="N17" s="31">
        <v>320420000</v>
      </c>
      <c r="O17"/>
      <c r="P17"/>
      <c r="Q17"/>
      <c r="R17"/>
      <c r="S17"/>
      <c r="T17"/>
    </row>
    <row r="18" spans="1:20" ht="15">
      <c r="A18" s="25" t="s">
        <v>1243</v>
      </c>
      <c r="B18" s="32"/>
      <c r="C18" s="25"/>
      <c r="D18" s="26">
        <v>201042362.6118005</v>
      </c>
      <c r="E18" s="26">
        <v>157755770.49401352</v>
      </c>
      <c r="F18" s="26">
        <v>200000000</v>
      </c>
      <c r="G18" s="25">
        <v>558798133.105814</v>
      </c>
      <c r="H18" s="25">
        <v>50200000.000251</v>
      </c>
      <c r="I18" s="26"/>
      <c r="J18" s="26">
        <v>252004533.67112023</v>
      </c>
      <c r="K18" s="26"/>
      <c r="L18" s="26">
        <v>133000000</v>
      </c>
      <c r="M18" s="25">
        <v>435204533.6713712</v>
      </c>
      <c r="N18" s="27">
        <v>994002666.7771852</v>
      </c>
      <c r="O18"/>
      <c r="P18"/>
      <c r="Q18"/>
      <c r="R18"/>
      <c r="S18"/>
      <c r="T18"/>
    </row>
    <row r="19" spans="1:20" ht="15">
      <c r="A19" s="25" t="s">
        <v>1236</v>
      </c>
      <c r="B19" s="25" t="s">
        <v>158</v>
      </c>
      <c r="C19" s="25"/>
      <c r="D19" s="26"/>
      <c r="E19" s="26"/>
      <c r="F19" s="26"/>
      <c r="G19" s="25"/>
      <c r="H19" s="25"/>
      <c r="I19" s="26"/>
      <c r="J19" s="26">
        <v>469116764.29585767</v>
      </c>
      <c r="K19" s="26">
        <v>917176863.2826009</v>
      </c>
      <c r="L19" s="26"/>
      <c r="M19" s="25">
        <v>1386293627.5784585</v>
      </c>
      <c r="N19" s="27">
        <v>1386293627.5784585</v>
      </c>
      <c r="O19"/>
      <c r="P19"/>
      <c r="Q19"/>
      <c r="R19"/>
      <c r="S19"/>
      <c r="T19"/>
    </row>
    <row r="20" spans="1:20" ht="15">
      <c r="A20" s="28"/>
      <c r="B20" s="29" t="s">
        <v>689</v>
      </c>
      <c r="C20" s="29"/>
      <c r="D20" s="30"/>
      <c r="E20" s="30">
        <v>6579750.002688156</v>
      </c>
      <c r="F20" s="30">
        <v>51554099.99677787</v>
      </c>
      <c r="G20" s="29">
        <v>58133849.999466024</v>
      </c>
      <c r="H20" s="29"/>
      <c r="I20" s="30"/>
      <c r="J20" s="30"/>
      <c r="K20" s="30"/>
      <c r="L20" s="30"/>
      <c r="M20" s="29"/>
      <c r="N20" s="31">
        <v>58133849.999466024</v>
      </c>
      <c r="O20"/>
      <c r="P20"/>
      <c r="Q20"/>
      <c r="R20"/>
      <c r="S20"/>
      <c r="T20"/>
    </row>
    <row r="21" spans="1:20" ht="15">
      <c r="A21" s="28"/>
      <c r="B21" s="29" t="s">
        <v>355</v>
      </c>
      <c r="C21" s="29"/>
      <c r="D21" s="30"/>
      <c r="E21" s="30"/>
      <c r="F21" s="30"/>
      <c r="G21" s="29"/>
      <c r="H21" s="29"/>
      <c r="I21" s="30"/>
      <c r="J21" s="30"/>
      <c r="K21" s="30">
        <v>100000000</v>
      </c>
      <c r="L21" s="30"/>
      <c r="M21" s="29">
        <v>100000000</v>
      </c>
      <c r="N21" s="31">
        <v>100000000</v>
      </c>
      <c r="O21"/>
      <c r="P21"/>
      <c r="Q21"/>
      <c r="R21"/>
      <c r="S21"/>
      <c r="T21"/>
    </row>
    <row r="22" spans="1:20" ht="15">
      <c r="A22" s="28"/>
      <c r="B22" s="29" t="s">
        <v>370</v>
      </c>
      <c r="C22" s="29"/>
      <c r="D22" s="30">
        <v>1684040</v>
      </c>
      <c r="E22" s="30"/>
      <c r="F22" s="30"/>
      <c r="G22" s="29">
        <v>1684040</v>
      </c>
      <c r="H22" s="29">
        <v>139919724.00002238</v>
      </c>
      <c r="I22" s="30"/>
      <c r="J22" s="30">
        <v>67758574.01393385</v>
      </c>
      <c r="K22" s="30">
        <v>683533830.2572665</v>
      </c>
      <c r="L22" s="30"/>
      <c r="M22" s="29">
        <v>891212128.2712228</v>
      </c>
      <c r="N22" s="31">
        <v>892896168.2712228</v>
      </c>
      <c r="O22"/>
      <c r="P22"/>
      <c r="Q22"/>
      <c r="R22"/>
      <c r="S22"/>
      <c r="T22"/>
    </row>
    <row r="23" spans="1:20" ht="15">
      <c r="A23" s="28"/>
      <c r="B23" s="29" t="s">
        <v>445</v>
      </c>
      <c r="C23" s="29"/>
      <c r="D23" s="30"/>
      <c r="E23" s="30"/>
      <c r="F23" s="30"/>
      <c r="G23" s="29"/>
      <c r="H23" s="29"/>
      <c r="I23" s="30"/>
      <c r="J23" s="30"/>
      <c r="K23" s="30">
        <v>200000000</v>
      </c>
      <c r="L23" s="30"/>
      <c r="M23" s="29">
        <v>200000000</v>
      </c>
      <c r="N23" s="31">
        <v>200000000</v>
      </c>
      <c r="O23"/>
      <c r="P23"/>
      <c r="Q23"/>
      <c r="R23"/>
      <c r="S23"/>
      <c r="T23"/>
    </row>
    <row r="24" spans="1:20" s="22" customFormat="1" ht="15.75">
      <c r="A24" s="28"/>
      <c r="B24" s="29" t="s">
        <v>1324</v>
      </c>
      <c r="C24" s="29"/>
      <c r="D24" s="30"/>
      <c r="E24" s="30"/>
      <c r="F24" s="30"/>
      <c r="G24" s="29"/>
      <c r="H24" s="29"/>
      <c r="I24" s="30">
        <v>225000000</v>
      </c>
      <c r="J24" s="30"/>
      <c r="K24" s="30"/>
      <c r="L24" s="30"/>
      <c r="M24" s="29">
        <v>225000000</v>
      </c>
      <c r="N24" s="31">
        <v>225000000</v>
      </c>
      <c r="O24"/>
      <c r="P24"/>
      <c r="Q24"/>
      <c r="R24"/>
      <c r="S24"/>
      <c r="T24"/>
    </row>
    <row r="25" spans="1:20" ht="15">
      <c r="A25" s="28"/>
      <c r="B25" s="29" t="s">
        <v>500</v>
      </c>
      <c r="C25" s="29"/>
      <c r="D25" s="30"/>
      <c r="E25" s="30"/>
      <c r="F25" s="30"/>
      <c r="G25" s="29"/>
      <c r="H25" s="29"/>
      <c r="I25" s="30"/>
      <c r="J25" s="30">
        <v>10000000</v>
      </c>
      <c r="K25" s="30"/>
      <c r="L25" s="30"/>
      <c r="M25" s="29">
        <v>10000000</v>
      </c>
      <c r="N25" s="31">
        <v>10000000</v>
      </c>
      <c r="O25"/>
      <c r="P25"/>
      <c r="Q25"/>
      <c r="R25"/>
      <c r="S25"/>
      <c r="T25"/>
    </row>
    <row r="26" spans="1:20" ht="15">
      <c r="A26" s="28"/>
      <c r="B26" s="29" t="s">
        <v>849</v>
      </c>
      <c r="C26" s="29">
        <v>3399560.56</v>
      </c>
      <c r="D26" s="30"/>
      <c r="E26" s="30"/>
      <c r="F26" s="30"/>
      <c r="G26" s="29">
        <v>3399560.56</v>
      </c>
      <c r="H26" s="29"/>
      <c r="I26" s="30"/>
      <c r="J26" s="30"/>
      <c r="K26" s="30"/>
      <c r="L26" s="30"/>
      <c r="M26" s="29"/>
      <c r="N26" s="31">
        <v>3399560.56</v>
      </c>
      <c r="O26"/>
      <c r="P26"/>
      <c r="Q26"/>
      <c r="R26"/>
      <c r="S26"/>
      <c r="T26"/>
    </row>
    <row r="27" spans="1:20" ht="15">
      <c r="A27" s="25" t="s">
        <v>1244</v>
      </c>
      <c r="B27" s="32"/>
      <c r="C27" s="25">
        <v>3399560.56</v>
      </c>
      <c r="D27" s="26">
        <v>1684040</v>
      </c>
      <c r="E27" s="26">
        <v>6579750.002688156</v>
      </c>
      <c r="F27" s="26">
        <v>51554099.99677787</v>
      </c>
      <c r="G27" s="25">
        <v>63217450.55946603</v>
      </c>
      <c r="H27" s="25">
        <v>139919724.00002238</v>
      </c>
      <c r="I27" s="26">
        <v>225000000</v>
      </c>
      <c r="J27" s="26">
        <v>546875338.3097916</v>
      </c>
      <c r="K27" s="26">
        <v>1900710693.5398674</v>
      </c>
      <c r="L27" s="26"/>
      <c r="M27" s="25">
        <v>2812505755.8496814</v>
      </c>
      <c r="N27" s="27">
        <v>2875723206.4091473</v>
      </c>
      <c r="O27"/>
      <c r="P27"/>
      <c r="Q27"/>
      <c r="R27"/>
      <c r="S27"/>
      <c r="T27"/>
    </row>
    <row r="28" spans="1:20" ht="15.75">
      <c r="A28" s="33" t="s">
        <v>1082</v>
      </c>
      <c r="B28" s="34"/>
      <c r="C28" s="33">
        <v>3399560.56</v>
      </c>
      <c r="D28" s="35">
        <v>202726402.6118005</v>
      </c>
      <c r="E28" s="35">
        <v>164335520.4967017</v>
      </c>
      <c r="F28" s="35">
        <v>251554099.99677786</v>
      </c>
      <c r="G28" s="33">
        <v>622015583.66528</v>
      </c>
      <c r="H28" s="33">
        <v>190119724.00027338</v>
      </c>
      <c r="I28" s="35">
        <v>225000000</v>
      </c>
      <c r="J28" s="35">
        <v>798879871.9809117</v>
      </c>
      <c r="K28" s="35">
        <v>1900710693.5398674</v>
      </c>
      <c r="L28" s="35">
        <v>133000000</v>
      </c>
      <c r="M28" s="33">
        <v>3247710289.5210524</v>
      </c>
      <c r="N28" s="36">
        <v>3869725873.186332</v>
      </c>
      <c r="O28"/>
      <c r="P28"/>
      <c r="Q28"/>
      <c r="R28"/>
      <c r="S28"/>
      <c r="T28"/>
    </row>
    <row r="29" spans="1:20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</sheetData>
  <sheetProtection/>
  <mergeCells count="9">
    <mergeCell ref="N5:N6"/>
    <mergeCell ref="A1:N1"/>
    <mergeCell ref="A3:N3"/>
    <mergeCell ref="A4:N4"/>
    <mergeCell ref="A2:N2"/>
    <mergeCell ref="C5:G5"/>
    <mergeCell ref="A5:A6"/>
    <mergeCell ref="B5:B6"/>
    <mergeCell ref="H5:M5"/>
  </mergeCells>
  <printOptions gridLines="1" horizontalCentered="1"/>
  <pageMargins left="0.75" right="0" top="0.5" bottom="0.5" header="0.25" footer="0.25"/>
  <pageSetup firstPageNumber="4" useFirstPageNumber="1" fitToHeight="1" fitToWidth="1" horizontalDpi="600" verticalDpi="600" orientation="landscape" scale="74" r:id="rId1"/>
  <headerFooter alignWithMargins="0">
    <oddHeader>&amp;R&amp;P</oddHeader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140625" style="0" customWidth="1"/>
    <col min="2" max="2" width="14.8515625" style="0" bestFit="1" customWidth="1"/>
    <col min="3" max="3" width="45.28125" style="0" bestFit="1" customWidth="1"/>
    <col min="4" max="4" width="10.28125" style="153" customWidth="1"/>
    <col min="5" max="5" width="9.140625" style="153" bestFit="1" customWidth="1"/>
    <col min="6" max="6" width="11.7109375" style="153" bestFit="1" customWidth="1"/>
  </cols>
  <sheetData>
    <row r="1" spans="1:6" ht="18">
      <c r="A1" s="224" t="s">
        <v>1234</v>
      </c>
      <c r="B1" s="225"/>
      <c r="C1" s="225"/>
      <c r="D1" s="225"/>
      <c r="E1" s="225"/>
      <c r="F1" s="226"/>
    </row>
    <row r="2" spans="1:6" ht="18">
      <c r="A2" s="227" t="s">
        <v>2</v>
      </c>
      <c r="B2" s="228"/>
      <c r="C2" s="228"/>
      <c r="D2" s="228"/>
      <c r="E2" s="228"/>
      <c r="F2" s="229"/>
    </row>
    <row r="3" spans="1:6" ht="18">
      <c r="A3" s="230" t="str">
        <f>2!A3:E3</f>
        <v>JULY - JUNE  2006 - 07</v>
      </c>
      <c r="B3" s="231"/>
      <c r="C3" s="231"/>
      <c r="D3" s="231"/>
      <c r="E3" s="231"/>
      <c r="F3" s="232"/>
    </row>
    <row r="4" spans="1:6" ht="12.75">
      <c r="A4" s="233" t="s">
        <v>1085</v>
      </c>
      <c r="B4" s="233"/>
      <c r="C4" s="233"/>
      <c r="D4" s="233"/>
      <c r="E4" s="233"/>
      <c r="F4" s="233"/>
    </row>
    <row r="5" spans="1:6" s="145" customFormat="1" ht="38.25" hidden="1">
      <c r="A5" s="143" t="s">
        <v>1081</v>
      </c>
      <c r="B5" s="144"/>
      <c r="C5" s="144"/>
      <c r="D5" s="146" t="s">
        <v>1077</v>
      </c>
      <c r="E5" s="147"/>
      <c r="F5" s="148"/>
    </row>
    <row r="6" spans="1:6" s="159" customFormat="1" ht="12.75">
      <c r="A6" s="155" t="s">
        <v>1068</v>
      </c>
      <c r="B6" s="155" t="s">
        <v>1010</v>
      </c>
      <c r="C6" s="155" t="s">
        <v>1079</v>
      </c>
      <c r="D6" s="156" t="s">
        <v>1060</v>
      </c>
      <c r="E6" s="157" t="s">
        <v>1062</v>
      </c>
      <c r="F6" s="158" t="s">
        <v>1082</v>
      </c>
    </row>
    <row r="7" spans="1:6" ht="12.75">
      <c r="A7" s="108" t="s">
        <v>1238</v>
      </c>
      <c r="B7" s="108" t="s">
        <v>1341</v>
      </c>
      <c r="C7" s="108" t="s">
        <v>1341</v>
      </c>
      <c r="D7" s="149">
        <v>251554099.99677786</v>
      </c>
      <c r="E7" s="150">
        <v>1900710693.5398672</v>
      </c>
      <c r="F7" s="151">
        <v>2152264793.536645</v>
      </c>
    </row>
    <row r="8" spans="1:6" ht="12.75">
      <c r="A8" s="109"/>
      <c r="B8" s="108" t="s">
        <v>1346</v>
      </c>
      <c r="C8" s="108" t="s">
        <v>1</v>
      </c>
      <c r="D8" s="149"/>
      <c r="E8" s="150">
        <v>133000000</v>
      </c>
      <c r="F8" s="151">
        <v>133000000</v>
      </c>
    </row>
    <row r="9" spans="1:6" ht="12.75">
      <c r="A9" s="108" t="s">
        <v>1349</v>
      </c>
      <c r="B9" s="107"/>
      <c r="C9" s="107"/>
      <c r="D9" s="149">
        <v>251554099.99677786</v>
      </c>
      <c r="E9" s="150">
        <v>2033710693.5398672</v>
      </c>
      <c r="F9" s="151">
        <v>2285264793.536645</v>
      </c>
    </row>
    <row r="10" spans="1:6" ht="12.75">
      <c r="A10" s="108" t="s">
        <v>1312</v>
      </c>
      <c r="B10" s="108" t="s">
        <v>1070</v>
      </c>
      <c r="C10" s="108" t="s">
        <v>1070</v>
      </c>
      <c r="D10" s="149">
        <v>3399560.56</v>
      </c>
      <c r="E10" s="150"/>
      <c r="F10" s="151">
        <v>3399560.56</v>
      </c>
    </row>
    <row r="11" spans="1:6" ht="12.75">
      <c r="A11" s="109"/>
      <c r="B11" s="108" t="s">
        <v>1071</v>
      </c>
      <c r="C11" s="108" t="s">
        <v>1071</v>
      </c>
      <c r="D11" s="149">
        <v>202726402.6118005</v>
      </c>
      <c r="E11" s="150">
        <v>190119724.00027338</v>
      </c>
      <c r="F11" s="151">
        <v>392846126.6120739</v>
      </c>
    </row>
    <row r="12" spans="1:6" ht="12.75">
      <c r="A12" s="109"/>
      <c r="B12" s="108" t="s">
        <v>1249</v>
      </c>
      <c r="C12" s="108" t="s">
        <v>440</v>
      </c>
      <c r="D12" s="149"/>
      <c r="E12" s="150">
        <v>225000000</v>
      </c>
      <c r="F12" s="151">
        <v>225000000</v>
      </c>
    </row>
    <row r="13" spans="1:6" ht="12.75">
      <c r="A13" s="108" t="s">
        <v>1350</v>
      </c>
      <c r="B13" s="107"/>
      <c r="C13" s="107"/>
      <c r="D13" s="149">
        <v>206125963.1718005</v>
      </c>
      <c r="E13" s="150">
        <v>415119724.00027335</v>
      </c>
      <c r="F13" s="151">
        <v>621245687.1720738</v>
      </c>
    </row>
    <row r="14" spans="1:6" ht="12.75">
      <c r="A14" s="108" t="s">
        <v>1235</v>
      </c>
      <c r="B14" s="108" t="s">
        <v>1344</v>
      </c>
      <c r="C14" s="108" t="s">
        <v>166</v>
      </c>
      <c r="D14" s="149"/>
      <c r="E14" s="150">
        <v>227864502.08926913</v>
      </c>
      <c r="F14" s="151">
        <v>227864502.08926913</v>
      </c>
    </row>
    <row r="15" spans="1:6" ht="12.75">
      <c r="A15" s="109"/>
      <c r="B15" s="109"/>
      <c r="C15" s="110" t="s">
        <v>168</v>
      </c>
      <c r="D15" s="152"/>
      <c r="E15" s="153">
        <v>22196547.0075415</v>
      </c>
      <c r="F15" s="154">
        <v>22196547.0075415</v>
      </c>
    </row>
    <row r="16" spans="1:6" ht="12.75">
      <c r="A16" s="109"/>
      <c r="B16" s="109"/>
      <c r="C16" s="110" t="s">
        <v>200</v>
      </c>
      <c r="D16" s="152">
        <v>79210000</v>
      </c>
      <c r="E16" s="153">
        <v>61078530.79252452</v>
      </c>
      <c r="F16" s="154">
        <v>140288530.79252452</v>
      </c>
    </row>
    <row r="17" spans="1:6" ht="12.75">
      <c r="A17" s="109"/>
      <c r="B17" s="109"/>
      <c r="C17" s="110" t="s">
        <v>188</v>
      </c>
      <c r="D17" s="152">
        <v>37335770.49401352</v>
      </c>
      <c r="E17" s="153">
        <v>5821425.001555194</v>
      </c>
      <c r="F17" s="154">
        <v>43157195.495568715</v>
      </c>
    </row>
    <row r="18" spans="1:6" ht="12.75">
      <c r="A18" s="109"/>
      <c r="B18" s="109"/>
      <c r="C18" s="110" t="s">
        <v>817</v>
      </c>
      <c r="D18" s="152">
        <v>6579750.002688156</v>
      </c>
      <c r="F18" s="154">
        <v>6579750.002688156</v>
      </c>
    </row>
    <row r="19" spans="1:6" ht="12.75">
      <c r="A19" s="109"/>
      <c r="B19" s="109"/>
      <c r="C19" s="110" t="s">
        <v>112</v>
      </c>
      <c r="D19" s="152"/>
      <c r="E19" s="153">
        <v>305764626.7620685</v>
      </c>
      <c r="F19" s="154">
        <v>305764626.7620685</v>
      </c>
    </row>
    <row r="20" spans="1:6" ht="12.75">
      <c r="A20" s="109"/>
      <c r="B20" s="109"/>
      <c r="C20" s="110" t="s">
        <v>174</v>
      </c>
      <c r="D20" s="152">
        <v>41210000</v>
      </c>
      <c r="F20" s="154">
        <v>41210000</v>
      </c>
    </row>
    <row r="21" spans="1:6" ht="12.75">
      <c r="A21" s="109"/>
      <c r="B21" s="109"/>
      <c r="C21" s="110" t="s">
        <v>107</v>
      </c>
      <c r="D21" s="152"/>
      <c r="E21" s="153">
        <v>176154240.32795286</v>
      </c>
      <c r="F21" s="154">
        <v>176154240.32795286</v>
      </c>
    </row>
    <row r="22" spans="1:6" ht="12.75">
      <c r="A22" s="108" t="s">
        <v>0</v>
      </c>
      <c r="B22" s="107"/>
      <c r="C22" s="107"/>
      <c r="D22" s="149">
        <v>164335520.49670166</v>
      </c>
      <c r="E22" s="150">
        <v>798879871.9809117</v>
      </c>
      <c r="F22" s="151">
        <v>963215392.4776134</v>
      </c>
    </row>
    <row r="23" spans="1:6" s="142" customFormat="1" ht="12.75">
      <c r="A23" s="160" t="s">
        <v>1082</v>
      </c>
      <c r="B23" s="161"/>
      <c r="C23" s="161"/>
      <c r="D23" s="162">
        <v>622015583.6652801</v>
      </c>
      <c r="E23" s="163">
        <v>3247710289.521052</v>
      </c>
      <c r="F23" s="164">
        <v>3869725873.186332</v>
      </c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75" right="0" top="1" bottom="1" header="0.5" footer="0.5"/>
  <pageSetup firstPageNumber="5" useFirstPageNumber="1" horizontalDpi="600" verticalDpi="600" orientation="landscape" r:id="rId1"/>
  <headerFooter alignWithMargins="0">
    <oddHeader>&amp;R&amp;P</oddHeader>
    <oddFooter>&amp;L&amp;Z&amp;F&amp;R&amp;A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2">
      <selection activeCell="A3" sqref="A3:E3"/>
    </sheetView>
  </sheetViews>
  <sheetFormatPr defaultColWidth="9.140625" defaultRowHeight="12.75"/>
  <cols>
    <col min="1" max="1" width="14.7109375" style="46" bestFit="1" customWidth="1"/>
    <col min="2" max="2" width="15.00390625" style="46" bestFit="1" customWidth="1"/>
    <col min="3" max="3" width="23.140625" style="46" customWidth="1"/>
    <col min="4" max="4" width="24.421875" style="46" customWidth="1"/>
    <col min="5" max="5" width="23.140625" style="46" bestFit="1" customWidth="1"/>
    <col min="6" max="16384" width="9.140625" style="46" customWidth="1"/>
  </cols>
  <sheetData>
    <row r="1" spans="1:5" ht="26.25" customHeight="1">
      <c r="A1" s="211" t="s">
        <v>1131</v>
      </c>
      <c r="B1" s="212"/>
      <c r="C1" s="212"/>
      <c r="D1" s="212"/>
      <c r="E1" s="213"/>
    </row>
    <row r="2" spans="1:5" ht="26.25" customHeight="1">
      <c r="A2" s="214" t="s">
        <v>1132</v>
      </c>
      <c r="B2" s="215"/>
      <c r="C2" s="215"/>
      <c r="D2" s="215"/>
      <c r="E2" s="216"/>
    </row>
    <row r="3" spans="1:5" ht="26.25" customHeight="1">
      <c r="A3" s="204" t="s">
        <v>42</v>
      </c>
      <c r="B3" s="205"/>
      <c r="C3" s="205"/>
      <c r="D3" s="205"/>
      <c r="E3" s="206"/>
    </row>
    <row r="4" spans="1:5" ht="15.75">
      <c r="A4" s="207" t="s">
        <v>1085</v>
      </c>
      <c r="B4" s="207"/>
      <c r="C4" s="207"/>
      <c r="D4" s="207"/>
      <c r="E4" s="207"/>
    </row>
    <row r="5" spans="1:5" ht="63">
      <c r="A5" s="23" t="s">
        <v>1080</v>
      </c>
      <c r="B5" s="23" t="s">
        <v>1036</v>
      </c>
      <c r="C5" s="23" t="s">
        <v>1133</v>
      </c>
      <c r="D5" s="23" t="s">
        <v>41</v>
      </c>
      <c r="E5" s="23" t="s">
        <v>1134</v>
      </c>
    </row>
    <row r="6" spans="1:5" ht="15" hidden="1">
      <c r="A6" s="48"/>
      <c r="B6" s="49"/>
      <c r="C6" s="50" t="s">
        <v>1090</v>
      </c>
      <c r="D6" s="49"/>
      <c r="E6" s="52"/>
    </row>
    <row r="7" spans="1:5" ht="15" hidden="1">
      <c r="A7" s="50" t="s">
        <v>96</v>
      </c>
      <c r="B7" s="50" t="s">
        <v>1036</v>
      </c>
      <c r="C7" s="48" t="s">
        <v>1125</v>
      </c>
      <c r="D7" s="56" t="s">
        <v>1126</v>
      </c>
      <c r="E7" s="83" t="s">
        <v>1127</v>
      </c>
    </row>
    <row r="8" spans="1:5" ht="25.5" customHeight="1">
      <c r="A8" s="48" t="s">
        <v>1074</v>
      </c>
      <c r="B8" s="48" t="s">
        <v>1060</v>
      </c>
      <c r="C8" s="48">
        <v>1304551126.87</v>
      </c>
      <c r="D8" s="56">
        <v>610869342.747</v>
      </c>
      <c r="E8" s="83">
        <v>1245456965.546</v>
      </c>
    </row>
    <row r="9" spans="1:5" ht="25.5" customHeight="1">
      <c r="A9" s="53"/>
      <c r="B9" s="58" t="s">
        <v>1062</v>
      </c>
      <c r="C9" s="58">
        <v>1677375706.9220002</v>
      </c>
      <c r="D9" s="59">
        <v>208991988.47000003</v>
      </c>
      <c r="E9" s="84">
        <v>1906979499.1369998</v>
      </c>
    </row>
    <row r="10" spans="1:5" ht="25.5" customHeight="1">
      <c r="A10" s="48" t="s">
        <v>1083</v>
      </c>
      <c r="B10" s="49"/>
      <c r="C10" s="48">
        <v>2981926833.792</v>
      </c>
      <c r="D10" s="56">
        <v>819861331.217</v>
      </c>
      <c r="E10" s="83">
        <v>3152436464.6829996</v>
      </c>
    </row>
    <row r="11" spans="1:5" ht="25.5" customHeight="1">
      <c r="A11" s="48" t="s">
        <v>1073</v>
      </c>
      <c r="B11" s="48" t="s">
        <v>1060</v>
      </c>
      <c r="C11" s="48">
        <v>284350871.156</v>
      </c>
      <c r="D11" s="56">
        <v>16581218.870999996</v>
      </c>
      <c r="E11" s="83">
        <v>338133961.52</v>
      </c>
    </row>
    <row r="12" spans="1:5" ht="25.5" customHeight="1">
      <c r="A12" s="53"/>
      <c r="B12" s="58" t="s">
        <v>1062</v>
      </c>
      <c r="C12" s="58">
        <v>4161029673.803999</v>
      </c>
      <c r="D12" s="59">
        <v>2460139470.297</v>
      </c>
      <c r="E12" s="84">
        <v>4722582514.062998</v>
      </c>
    </row>
    <row r="13" spans="1:5" ht="25.5" customHeight="1">
      <c r="A13" s="48" t="s">
        <v>1084</v>
      </c>
      <c r="B13" s="49"/>
      <c r="C13" s="48">
        <v>4445380544.959999</v>
      </c>
      <c r="D13" s="56">
        <v>2476720689.1679997</v>
      </c>
      <c r="E13" s="83">
        <v>5060716475.582998</v>
      </c>
    </row>
    <row r="14" spans="1:5" s="47" customFormat="1" ht="25.5" customHeight="1">
      <c r="A14" s="61" t="s">
        <v>1082</v>
      </c>
      <c r="B14" s="62"/>
      <c r="C14" s="61">
        <v>7427307378.751999</v>
      </c>
      <c r="D14" s="63">
        <v>3296582020.385</v>
      </c>
      <c r="E14" s="85">
        <v>8213152940.265997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" top="0.5" bottom="0.5" header="0.25" footer="0.25"/>
  <pageSetup firstPageNumber="6" useFirstPageNumber="1" fitToHeight="1" fitToWidth="1" horizontalDpi="600" verticalDpi="600" orientation="landscape" r:id="rId1"/>
  <headerFooter alignWithMargins="0">
    <oddHeader>&amp;R&amp;P</oddHeader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SheetLayoutView="100" zoomScalePageLayoutView="0" workbookViewId="0" topLeftCell="H16">
      <selection activeCell="J20" sqref="J20"/>
    </sheetView>
  </sheetViews>
  <sheetFormatPr defaultColWidth="16.28125" defaultRowHeight="12.75"/>
  <cols>
    <col min="1" max="1" width="22.28125" style="46" customWidth="1"/>
    <col min="2" max="2" width="17.8515625" style="46" customWidth="1"/>
    <col min="3" max="3" width="16.7109375" style="46" customWidth="1"/>
    <col min="4" max="4" width="16.28125" style="46" customWidth="1"/>
    <col min="5" max="5" width="15.421875" style="46" customWidth="1"/>
    <col min="6" max="6" width="16.140625" style="46" customWidth="1"/>
    <col min="7" max="7" width="16.421875" style="46" customWidth="1"/>
    <col min="8" max="8" width="15.421875" style="46" customWidth="1"/>
    <col min="9" max="9" width="15.28125" style="46" customWidth="1"/>
    <col min="10" max="10" width="16.57421875" style="46" customWidth="1"/>
    <col min="11" max="11" width="15.28125" style="46" customWidth="1"/>
    <col min="12" max="16384" width="16.28125" style="46" customWidth="1"/>
  </cols>
  <sheetData>
    <row r="1" spans="1:11" ht="18">
      <c r="A1" s="211" t="s">
        <v>1250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8">
      <c r="A2" s="214" t="s">
        <v>1132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8">
      <c r="A3" s="204" t="str">
        <f>6!A3:E3</f>
        <v>JULY - JUNE    2006-07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8">
      <c r="A4" s="234" t="s">
        <v>1085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20.25">
      <c r="A5" s="223" t="s">
        <v>1068</v>
      </c>
      <c r="B5" s="223" t="s">
        <v>94</v>
      </c>
      <c r="C5" s="235" t="s">
        <v>578</v>
      </c>
      <c r="D5" s="235"/>
      <c r="E5" s="235"/>
      <c r="F5" s="235" t="s">
        <v>99</v>
      </c>
      <c r="G5" s="235"/>
      <c r="H5" s="235"/>
      <c r="I5" s="235" t="s">
        <v>1086</v>
      </c>
      <c r="J5" s="235"/>
      <c r="K5" s="235"/>
    </row>
    <row r="6" spans="1:11" ht="63">
      <c r="A6" s="223"/>
      <c r="B6" s="223"/>
      <c r="C6" s="23" t="str">
        <f>6!C5</f>
        <v>Undisbursed Balance as on 30.06.2006</v>
      </c>
      <c r="D6" s="23" t="str">
        <f>6!D5</f>
        <v>Disbursement During              July-June                  2006-07</v>
      </c>
      <c r="E6" s="23" t="str">
        <f>6!E5</f>
        <v>Undisbursed Balance as on 30.06.2007</v>
      </c>
      <c r="F6" s="23" t="str">
        <f>6!C5</f>
        <v>Undisbursed Balance as on 30.06.2006</v>
      </c>
      <c r="G6" s="23" t="str">
        <f>6!D5</f>
        <v>Disbursement During              July-June                  2006-07</v>
      </c>
      <c r="H6" s="23" t="str">
        <f>6!E5</f>
        <v>Undisbursed Balance as on 30.06.2007</v>
      </c>
      <c r="I6" s="23" t="str">
        <f>6!C5</f>
        <v>Undisbursed Balance as on 30.06.2006</v>
      </c>
      <c r="J6" s="23" t="str">
        <f>6!D5</f>
        <v>Disbursement During              July-June                  2006-07</v>
      </c>
      <c r="K6" s="23" t="str">
        <f>6!E5</f>
        <v>Undisbursed Balance as on 30.06.2007</v>
      </c>
    </row>
    <row r="7" spans="1:11" s="70" customFormat="1" ht="15" hidden="1">
      <c r="A7" s="65"/>
      <c r="B7" s="66"/>
      <c r="C7" s="67" t="s">
        <v>1036</v>
      </c>
      <c r="D7" s="68" t="s">
        <v>1090</v>
      </c>
      <c r="E7" s="66"/>
      <c r="F7" s="66"/>
      <c r="G7" s="66"/>
      <c r="H7" s="66"/>
      <c r="I7" s="66"/>
      <c r="J7" s="66"/>
      <c r="K7" s="69"/>
    </row>
    <row r="8" spans="1:11" s="70" customFormat="1" ht="30" hidden="1">
      <c r="A8" s="71"/>
      <c r="B8" s="72"/>
      <c r="C8" s="65" t="s">
        <v>1060</v>
      </c>
      <c r="D8" s="66"/>
      <c r="E8" s="66"/>
      <c r="F8" s="65" t="s">
        <v>1062</v>
      </c>
      <c r="G8" s="66"/>
      <c r="H8" s="66"/>
      <c r="I8" s="65" t="s">
        <v>1128</v>
      </c>
      <c r="J8" s="65" t="s">
        <v>1129</v>
      </c>
      <c r="K8" s="73" t="s">
        <v>1130</v>
      </c>
    </row>
    <row r="9" spans="1:11" s="70" customFormat="1" ht="25.5" customHeight="1" hidden="1">
      <c r="A9" s="67" t="s">
        <v>1068</v>
      </c>
      <c r="B9" s="67" t="s">
        <v>94</v>
      </c>
      <c r="C9" s="65" t="s">
        <v>1125</v>
      </c>
      <c r="D9" s="74" t="s">
        <v>1126</v>
      </c>
      <c r="E9" s="74" t="s">
        <v>1127</v>
      </c>
      <c r="F9" s="65" t="s">
        <v>1125</v>
      </c>
      <c r="G9" s="74" t="s">
        <v>1126</v>
      </c>
      <c r="H9" s="74" t="s">
        <v>1127</v>
      </c>
      <c r="I9" s="71"/>
      <c r="J9" s="71"/>
      <c r="K9" s="75"/>
    </row>
    <row r="10" spans="1:11" ht="25.5" customHeight="1">
      <c r="A10" s="48" t="s">
        <v>1237</v>
      </c>
      <c r="B10" s="48" t="s">
        <v>1149</v>
      </c>
      <c r="C10" s="48">
        <v>46135000</v>
      </c>
      <c r="D10" s="56">
        <v>12000000</v>
      </c>
      <c r="E10" s="56">
        <v>34135000</v>
      </c>
      <c r="F10" s="48"/>
      <c r="G10" s="56"/>
      <c r="H10" s="56"/>
      <c r="I10" s="48">
        <v>46135000</v>
      </c>
      <c r="J10" s="48">
        <v>12000000</v>
      </c>
      <c r="K10" s="55">
        <v>34135000</v>
      </c>
    </row>
    <row r="11" spans="1:11" ht="25.5" customHeight="1">
      <c r="A11" s="53"/>
      <c r="B11" s="58" t="s">
        <v>1341</v>
      </c>
      <c r="C11" s="58">
        <v>203704253.122</v>
      </c>
      <c r="D11" s="59">
        <v>283788250.023</v>
      </c>
      <c r="E11" s="59">
        <v>185547138.152</v>
      </c>
      <c r="F11" s="58">
        <v>778936994.575</v>
      </c>
      <c r="G11" s="59">
        <v>1723276195.5100002</v>
      </c>
      <c r="H11" s="59">
        <v>942170288.668</v>
      </c>
      <c r="I11" s="58">
        <v>982641247.697</v>
      </c>
      <c r="J11" s="58">
        <v>2007064445.5330002</v>
      </c>
      <c r="K11" s="60">
        <v>1127717426.82</v>
      </c>
    </row>
    <row r="12" spans="1:11" ht="25.5" customHeight="1">
      <c r="A12" s="53"/>
      <c r="B12" s="58" t="s">
        <v>1346</v>
      </c>
      <c r="C12" s="58"/>
      <c r="D12" s="59"/>
      <c r="E12" s="59"/>
      <c r="F12" s="58">
        <v>0</v>
      </c>
      <c r="G12" s="59">
        <v>0</v>
      </c>
      <c r="H12" s="59">
        <v>133000000</v>
      </c>
      <c r="I12" s="58">
        <v>0</v>
      </c>
      <c r="J12" s="58">
        <v>0</v>
      </c>
      <c r="K12" s="60">
        <v>133000000</v>
      </c>
    </row>
    <row r="13" spans="1:11" ht="25.5" customHeight="1">
      <c r="A13" s="48" t="s">
        <v>1348</v>
      </c>
      <c r="B13" s="49"/>
      <c r="C13" s="48">
        <v>249839253.122</v>
      </c>
      <c r="D13" s="56">
        <v>295788250.023</v>
      </c>
      <c r="E13" s="56">
        <v>219682138.152</v>
      </c>
      <c r="F13" s="48">
        <v>778936994.575</v>
      </c>
      <c r="G13" s="56">
        <v>1723276195.5100002</v>
      </c>
      <c r="H13" s="56">
        <v>1075170288.668</v>
      </c>
      <c r="I13" s="48">
        <v>1028776247.697</v>
      </c>
      <c r="J13" s="48">
        <v>2019064445.5330002</v>
      </c>
      <c r="K13" s="55">
        <v>1294852426.82</v>
      </c>
    </row>
    <row r="14" spans="1:11" ht="25.5" customHeight="1">
      <c r="A14" s="48" t="s">
        <v>1312</v>
      </c>
      <c r="B14" s="48" t="s">
        <v>1070</v>
      </c>
      <c r="C14" s="48">
        <v>0</v>
      </c>
      <c r="D14" s="56">
        <v>3399560.56</v>
      </c>
      <c r="E14" s="56">
        <v>0</v>
      </c>
      <c r="F14" s="48"/>
      <c r="G14" s="56"/>
      <c r="H14" s="56"/>
      <c r="I14" s="48">
        <v>0</v>
      </c>
      <c r="J14" s="48">
        <v>3399560.56</v>
      </c>
      <c r="K14" s="55">
        <v>0</v>
      </c>
    </row>
    <row r="15" spans="1:11" s="47" customFormat="1" ht="25.5" customHeight="1">
      <c r="A15" s="53"/>
      <c r="B15" s="58" t="s">
        <v>1071</v>
      </c>
      <c r="C15" s="58">
        <v>234136006.569</v>
      </c>
      <c r="D15" s="59">
        <v>70986737.398</v>
      </c>
      <c r="E15" s="59">
        <v>378943902.306</v>
      </c>
      <c r="F15" s="58">
        <v>909887403.2399999</v>
      </c>
      <c r="G15" s="59">
        <v>313512534.15</v>
      </c>
      <c r="H15" s="59">
        <v>801114678.7760001</v>
      </c>
      <c r="I15" s="58">
        <v>1144023409.809</v>
      </c>
      <c r="J15" s="58">
        <v>384499271.548</v>
      </c>
      <c r="K15" s="60">
        <v>1180058581.0820003</v>
      </c>
    </row>
    <row r="16" spans="1:11" ht="30" customHeight="1">
      <c r="A16" s="53"/>
      <c r="B16" s="58" t="s">
        <v>1249</v>
      </c>
      <c r="C16" s="58"/>
      <c r="D16" s="59"/>
      <c r="E16" s="59"/>
      <c r="F16" s="58">
        <v>0</v>
      </c>
      <c r="G16" s="59">
        <v>25000000</v>
      </c>
      <c r="H16" s="59">
        <v>400000000</v>
      </c>
      <c r="I16" s="58">
        <v>0</v>
      </c>
      <c r="J16" s="58">
        <v>25000000</v>
      </c>
      <c r="K16" s="60">
        <v>400000000</v>
      </c>
    </row>
    <row r="17" spans="1:11" ht="30" customHeight="1">
      <c r="A17" s="48" t="s">
        <v>1350</v>
      </c>
      <c r="B17" s="49"/>
      <c r="C17" s="48">
        <v>234136006.569</v>
      </c>
      <c r="D17" s="56">
        <v>74386297.958</v>
      </c>
      <c r="E17" s="56">
        <v>378943902.306</v>
      </c>
      <c r="F17" s="48">
        <v>909887403.2399999</v>
      </c>
      <c r="G17" s="56">
        <v>338512534.15</v>
      </c>
      <c r="H17" s="56">
        <v>1201114678.776</v>
      </c>
      <c r="I17" s="48">
        <v>1144023409.809</v>
      </c>
      <c r="J17" s="48">
        <v>412898832.108</v>
      </c>
      <c r="K17" s="55">
        <v>1580058581.0820003</v>
      </c>
    </row>
    <row r="18" spans="1:11" ht="30" customHeight="1">
      <c r="A18" s="48" t="s">
        <v>1235</v>
      </c>
      <c r="B18" s="48" t="s">
        <v>1344</v>
      </c>
      <c r="C18" s="48">
        <v>1104926738.3349998</v>
      </c>
      <c r="D18" s="56">
        <v>257276013.63699996</v>
      </c>
      <c r="E18" s="56">
        <v>984964886.608</v>
      </c>
      <c r="F18" s="48">
        <v>4149580982.9110003</v>
      </c>
      <c r="G18" s="56">
        <v>607342729.1069999</v>
      </c>
      <c r="H18" s="56">
        <v>4353277045.756001</v>
      </c>
      <c r="I18" s="48">
        <v>5254507721.246</v>
      </c>
      <c r="J18" s="48">
        <v>864618742.7439998</v>
      </c>
      <c r="K18" s="55">
        <v>5338241932.364001</v>
      </c>
    </row>
    <row r="19" spans="1:11" ht="30" customHeight="1">
      <c r="A19" s="48" t="s">
        <v>0</v>
      </c>
      <c r="B19" s="49"/>
      <c r="C19" s="48">
        <v>1104926738.3349998</v>
      </c>
      <c r="D19" s="56">
        <v>257276013.63699996</v>
      </c>
      <c r="E19" s="56">
        <v>984964886.608</v>
      </c>
      <c r="F19" s="48">
        <v>4149580982.9110003</v>
      </c>
      <c r="G19" s="56">
        <v>607342729.1069999</v>
      </c>
      <c r="H19" s="56">
        <v>4353277045.756001</v>
      </c>
      <c r="I19" s="48">
        <v>5254507721.246</v>
      </c>
      <c r="J19" s="48">
        <v>864618742.7439998</v>
      </c>
      <c r="K19" s="55">
        <v>5338241932.364001</v>
      </c>
    </row>
    <row r="20" spans="1:11" ht="30" customHeight="1">
      <c r="A20" s="61" t="s">
        <v>1082</v>
      </c>
      <c r="B20" s="62"/>
      <c r="C20" s="61">
        <v>1588901998.0259998</v>
      </c>
      <c r="D20" s="63">
        <v>627450561.618</v>
      </c>
      <c r="E20" s="63">
        <v>1583590927.066</v>
      </c>
      <c r="F20" s="61">
        <v>5838405380.726</v>
      </c>
      <c r="G20" s="63">
        <v>2669131458.767</v>
      </c>
      <c r="H20" s="63">
        <v>6629562013.200002</v>
      </c>
      <c r="I20" s="61">
        <v>7427307378.752001</v>
      </c>
      <c r="J20" s="61">
        <v>3296582020.385</v>
      </c>
      <c r="K20" s="64">
        <v>8213152940.266002</v>
      </c>
    </row>
    <row r="21" spans="1:11" ht="15">
      <c r="A21"/>
      <c r="B21"/>
      <c r="C21"/>
      <c r="D21"/>
      <c r="E21"/>
      <c r="F21"/>
      <c r="G21"/>
      <c r="H21"/>
      <c r="I21"/>
      <c r="J21"/>
      <c r="K21"/>
    </row>
    <row r="22" spans="1:11" ht="15">
      <c r="A22"/>
      <c r="B22"/>
      <c r="C22"/>
      <c r="D22"/>
      <c r="E22"/>
      <c r="F22"/>
      <c r="G22"/>
      <c r="H22"/>
      <c r="I22"/>
      <c r="J22"/>
      <c r="K22"/>
    </row>
  </sheetData>
  <sheetProtection/>
  <mergeCells count="9">
    <mergeCell ref="A1:K1"/>
    <mergeCell ref="A2:K2"/>
    <mergeCell ref="A3:K3"/>
    <mergeCell ref="A4:K4"/>
    <mergeCell ref="I5:K5"/>
    <mergeCell ref="A5:A6"/>
    <mergeCell ref="B5:B6"/>
    <mergeCell ref="C5:E5"/>
    <mergeCell ref="F5:H5"/>
  </mergeCells>
  <printOptions gridLines="1" horizontalCentered="1"/>
  <pageMargins left="0.75" right="0" top="0.5" bottom="0.5" header="0.25" footer="0.25"/>
  <pageSetup firstPageNumber="7" useFirstPageNumber="1" fitToHeight="1" fitToWidth="1" horizontalDpi="600" verticalDpi="600" orientation="landscape" scale="72" r:id="rId1"/>
  <headerFooter alignWithMargins="0">
    <oddHeader>&amp;R&amp;P</oddHeader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SAAD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dpa2</dc:creator>
  <cp:keywords/>
  <dc:description/>
  <cp:lastModifiedBy>ead</cp:lastModifiedBy>
  <cp:lastPrinted>2011-04-08T05:05:16Z</cp:lastPrinted>
  <dcterms:created xsi:type="dcterms:W3CDTF">2007-03-07T08:25:15Z</dcterms:created>
  <dcterms:modified xsi:type="dcterms:W3CDTF">2015-06-02T05:35:09Z</dcterms:modified>
  <cp:category/>
  <cp:version/>
  <cp:contentType/>
  <cp:contentStatus/>
</cp:coreProperties>
</file>